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20" windowWidth="14430" windowHeight="7335" tabRatio="713"/>
  </bookViews>
  <sheets>
    <sheet name="Főösszesítő" sheetId="25" r:id="rId1"/>
    <sheet name="Építész összesítő" sheetId="6" r:id="rId2"/>
    <sheet name="Hőszigetelés" sheetId="23" r:id="rId3"/>
    <sheet name="Nyílászárók" sheetId="13" r:id="rId4"/>
    <sheet name="Akadálymentesítés" sheetId="24" r:id="rId5"/>
  </sheets>
  <definedNames>
    <definedName name="_xlnm.Print_Area" localSheetId="4">Akadálymentesítés!$A$1:$I$96</definedName>
    <definedName name="_xlnm.Print_Area" localSheetId="1">'Építész összesítő'!$A$1:$E$38</definedName>
    <definedName name="_xlnm.Print_Area" localSheetId="0">Főösszesítő!$A$1:$E$38</definedName>
    <definedName name="_xlnm.Print_Area" localSheetId="2">Hőszigetelés!$A$1:$J$88</definedName>
    <definedName name="_xlnm.Print_Area" localSheetId="3">Nyílászárók!$A$1:$M$35</definedName>
    <definedName name="Print_Area" localSheetId="2">Hőszigetelés!$A$1:$J$87</definedName>
    <definedName name="szorzó" localSheetId="0">Akadálymentesítés!#REF!</definedName>
    <definedName name="szorzó">Akadálymentesítés!#REF!</definedName>
    <definedName name="szorzó1" localSheetId="0">#REF!</definedName>
    <definedName name="szorzó1" localSheetId="2">Hőszigetelés!#REF!</definedName>
    <definedName name="szorzó1">#REF!</definedName>
    <definedName name="szorzó2" localSheetId="0">Hőszigetelés!#REF!</definedName>
    <definedName name="szorzó2">Hőszigetelés!#REF!</definedName>
  </definedNames>
  <calcPr calcId="145621"/>
</workbook>
</file>

<file path=xl/calcChain.xml><?xml version="1.0" encoding="utf-8"?>
<calcChain xmlns="http://schemas.openxmlformats.org/spreadsheetml/2006/main">
  <c r="E29" i="25" l="1"/>
  <c r="E28" i="25"/>
  <c r="A15" i="25"/>
  <c r="H14" i="23"/>
  <c r="I80" i="23"/>
  <c r="H80" i="23"/>
  <c r="I79" i="23"/>
  <c r="H79" i="23"/>
  <c r="I78" i="23"/>
  <c r="H78" i="23"/>
  <c r="I77" i="23"/>
  <c r="H77" i="23"/>
  <c r="I76" i="23"/>
  <c r="H76" i="23"/>
  <c r="I75" i="23"/>
  <c r="H75" i="23"/>
  <c r="I74" i="23"/>
  <c r="H74" i="23"/>
  <c r="I73" i="23"/>
  <c r="H73" i="23"/>
  <c r="I72" i="23"/>
  <c r="H72" i="23"/>
  <c r="I71" i="23"/>
  <c r="H71" i="23"/>
  <c r="I64" i="23"/>
  <c r="H64" i="23"/>
  <c r="I63" i="23"/>
  <c r="H63" i="23"/>
  <c r="I62" i="23"/>
  <c r="H62" i="23"/>
  <c r="I61" i="23"/>
  <c r="H61" i="23"/>
  <c r="I53" i="23"/>
  <c r="H53" i="23"/>
  <c r="I52" i="23"/>
  <c r="H52" i="23"/>
  <c r="I51" i="23"/>
  <c r="H51" i="23"/>
  <c r="I50" i="23"/>
  <c r="H50" i="23"/>
  <c r="I49" i="23"/>
  <c r="H49" i="23"/>
  <c r="I48" i="23"/>
  <c r="H48" i="23"/>
  <c r="I41" i="23"/>
  <c r="H41" i="23"/>
  <c r="I40" i="23"/>
  <c r="H40" i="23"/>
  <c r="I39" i="23"/>
  <c r="H39" i="23"/>
  <c r="I38" i="23"/>
  <c r="H38" i="23"/>
  <c r="I37" i="23"/>
  <c r="H37" i="23"/>
  <c r="I36" i="23"/>
  <c r="H36" i="23"/>
  <c r="I28" i="23"/>
  <c r="H28" i="23"/>
  <c r="I27" i="23"/>
  <c r="H27" i="23"/>
  <c r="I26" i="23"/>
  <c r="H26" i="23"/>
  <c r="I25" i="23"/>
  <c r="H25" i="23"/>
  <c r="I24" i="23"/>
  <c r="H24" i="23"/>
  <c r="I23" i="23"/>
  <c r="H23" i="23"/>
  <c r="I15" i="23"/>
  <c r="H15" i="23"/>
  <c r="I14" i="23"/>
  <c r="I13" i="23"/>
  <c r="H13" i="23"/>
  <c r="I12" i="23"/>
  <c r="H12" i="23"/>
  <c r="I11" i="23"/>
  <c r="H11" i="23"/>
  <c r="I10" i="23"/>
  <c r="H10" i="23"/>
  <c r="I9" i="23"/>
  <c r="H9" i="23"/>
  <c r="I8" i="23"/>
  <c r="H8" i="23"/>
  <c r="I7" i="23"/>
  <c r="H7" i="23"/>
  <c r="I87" i="24" l="1"/>
  <c r="H87" i="24"/>
  <c r="I78" i="24"/>
  <c r="H78" i="24"/>
  <c r="I60" i="24"/>
  <c r="H60" i="24"/>
  <c r="J78" i="23" l="1"/>
  <c r="J76" i="23" l="1"/>
  <c r="J75" i="23"/>
  <c r="J77" i="23" l="1"/>
  <c r="D39" i="24" l="1"/>
  <c r="I24" i="24"/>
  <c r="H24" i="24"/>
  <c r="I21" i="24"/>
  <c r="H21" i="24"/>
  <c r="I11" i="24" l="1"/>
  <c r="H11" i="24"/>
  <c r="D81" i="24" l="1"/>
  <c r="I29" i="24" l="1"/>
  <c r="H29" i="24"/>
  <c r="I17" i="24"/>
  <c r="H17" i="24"/>
  <c r="I14" i="24"/>
  <c r="H14" i="24"/>
  <c r="I10" i="24"/>
  <c r="H10" i="24"/>
  <c r="I28" i="24"/>
  <c r="H28" i="24"/>
  <c r="I91" i="24"/>
  <c r="H91" i="24"/>
  <c r="I90" i="24"/>
  <c r="H90" i="24"/>
  <c r="D84" i="24"/>
  <c r="D83" i="24"/>
  <c r="D82" i="24"/>
  <c r="I81" i="24"/>
  <c r="H81" i="24"/>
  <c r="I76" i="24"/>
  <c r="H76" i="24"/>
  <c r="I73" i="24"/>
  <c r="H73" i="24"/>
  <c r="I72" i="24"/>
  <c r="H72" i="24"/>
  <c r="D71" i="24"/>
  <c r="I68" i="24"/>
  <c r="H68" i="24"/>
  <c r="I65" i="24"/>
  <c r="H65" i="24"/>
  <c r="D64" i="24"/>
  <c r="D63" i="24"/>
  <c r="I62" i="24"/>
  <c r="H62" i="24"/>
  <c r="I61" i="24"/>
  <c r="H61" i="24"/>
  <c r="I32" i="24"/>
  <c r="H32" i="24"/>
  <c r="I42" i="24"/>
  <c r="H42" i="24"/>
  <c r="D43" i="24"/>
  <c r="D44" i="24" s="1"/>
  <c r="I48" i="24"/>
  <c r="H48" i="24"/>
  <c r="I51" i="24"/>
  <c r="H51" i="24"/>
  <c r="I47" i="24"/>
  <c r="H47" i="24"/>
  <c r="D40" i="24"/>
  <c r="I35" i="24"/>
  <c r="H35" i="24"/>
  <c r="I27" i="24"/>
  <c r="H27" i="24"/>
  <c r="I20" i="24"/>
  <c r="H20" i="24"/>
  <c r="I7" i="24"/>
  <c r="H7" i="24"/>
  <c r="I43" i="24" l="1"/>
  <c r="H63" i="24"/>
  <c r="H83" i="24"/>
  <c r="I63" i="24"/>
  <c r="H82" i="24"/>
  <c r="I83" i="24"/>
  <c r="I64" i="24"/>
  <c r="I84" i="24"/>
  <c r="I71" i="24"/>
  <c r="I82" i="24"/>
  <c r="H64" i="24"/>
  <c r="H84" i="24"/>
  <c r="H71" i="24"/>
  <c r="I44" i="24"/>
  <c r="H44" i="24"/>
  <c r="H43" i="24"/>
  <c r="H39" i="24"/>
  <c r="I39" i="24"/>
  <c r="H52" i="24"/>
  <c r="H36" i="24"/>
  <c r="H54" i="24"/>
  <c r="I37" i="24"/>
  <c r="H38" i="24"/>
  <c r="H40" i="24"/>
  <c r="H53" i="24"/>
  <c r="I54" i="24"/>
  <c r="I36" i="24"/>
  <c r="H37" i="24"/>
  <c r="I38" i="24"/>
  <c r="I40" i="24"/>
  <c r="H41" i="24"/>
  <c r="I53" i="24"/>
  <c r="I41" i="24"/>
  <c r="I52" i="24"/>
  <c r="I93" i="24" l="1"/>
  <c r="H93" i="24"/>
  <c r="H56" i="24"/>
  <c r="I56" i="24"/>
  <c r="H95" i="24" l="1"/>
  <c r="I95" i="24"/>
  <c r="H96" i="24" l="1"/>
  <c r="D29" i="6" l="1"/>
  <c r="E29" i="6" s="1"/>
  <c r="J74" i="23"/>
  <c r="J49" i="23" l="1"/>
  <c r="J53" i="23" l="1"/>
  <c r="J51" i="23"/>
  <c r="J50" i="23"/>
  <c r="J48" i="23"/>
  <c r="I54" i="23"/>
  <c r="I55" i="23" s="1"/>
  <c r="J52" i="23" l="1"/>
  <c r="J54" i="23" s="1"/>
  <c r="J55" i="23" s="1"/>
  <c r="H54" i="23"/>
  <c r="H55" i="23" s="1"/>
  <c r="B12" i="13" l="1"/>
  <c r="G15" i="13" l="1"/>
  <c r="G14" i="13"/>
  <c r="G13" i="13"/>
  <c r="G12" i="13"/>
  <c r="L13" i="13" l="1"/>
  <c r="L14" i="13"/>
  <c r="L15" i="13"/>
  <c r="L25" i="13"/>
  <c r="K25" i="13"/>
  <c r="L12" i="13" l="1"/>
  <c r="K14" i="13"/>
  <c r="M14" i="13" s="1"/>
  <c r="K13" i="13"/>
  <c r="M13" i="13" s="1"/>
  <c r="K15" i="13"/>
  <c r="M15" i="13" s="1"/>
  <c r="K12" i="13"/>
  <c r="M12" i="13" s="1"/>
  <c r="M25" i="13"/>
  <c r="J80" i="23" l="1"/>
  <c r="J79" i="23" l="1"/>
  <c r="C7" i="23" l="1"/>
  <c r="I81" i="23" l="1"/>
  <c r="H81" i="23"/>
  <c r="J71" i="23"/>
  <c r="J73" i="23"/>
  <c r="J37" i="23"/>
  <c r="J72" i="23"/>
  <c r="J7" i="23"/>
  <c r="J9" i="23"/>
  <c r="J24" i="23"/>
  <c r="J61" i="23"/>
  <c r="J62" i="23" l="1"/>
  <c r="J13" i="23"/>
  <c r="J64" i="23"/>
  <c r="J39" i="23"/>
  <c r="J14" i="23"/>
  <c r="J27" i="23"/>
  <c r="J15" i="23"/>
  <c r="J10" i="23"/>
  <c r="J11" i="23"/>
  <c r="J26" i="23"/>
  <c r="I65" i="23"/>
  <c r="I29" i="23"/>
  <c r="J8" i="23"/>
  <c r="J23" i="23"/>
  <c r="H16" i="23"/>
  <c r="J36" i="23"/>
  <c r="J81" i="23"/>
  <c r="J25" i="23"/>
  <c r="I42" i="23" l="1"/>
  <c r="I43" i="23" s="1"/>
  <c r="H42" i="23"/>
  <c r="H43" i="23" s="1"/>
  <c r="I16" i="23"/>
  <c r="J63" i="23"/>
  <c r="H65" i="23"/>
  <c r="I66" i="23"/>
  <c r="J28" i="23"/>
  <c r="J29" i="23" s="1"/>
  <c r="J30" i="23" s="1"/>
  <c r="J40" i="23"/>
  <c r="J12" i="23"/>
  <c r="J16" i="23" s="1"/>
  <c r="I30" i="23"/>
  <c r="J38" i="23"/>
  <c r="J41" i="23"/>
  <c r="H29" i="23"/>
  <c r="I17" i="23" l="1"/>
  <c r="I85" i="23" s="1"/>
  <c r="J42" i="23"/>
  <c r="J43" i="23" s="1"/>
  <c r="H66" i="23"/>
  <c r="J65" i="23"/>
  <c r="J66" i="23" s="1"/>
  <c r="J17" i="23"/>
  <c r="H30" i="23"/>
  <c r="H17" i="23"/>
  <c r="H85" i="23" l="1"/>
  <c r="H86" i="23" s="1"/>
  <c r="H87" i="23" s="1"/>
  <c r="I86" i="23"/>
  <c r="I87" i="23" s="1"/>
  <c r="J85" i="23" l="1"/>
  <c r="D27" i="6" s="1"/>
  <c r="J86" i="23"/>
  <c r="J87" i="23" l="1"/>
  <c r="E27" i="6" s="1"/>
  <c r="G11" i="13" l="1"/>
  <c r="G9" i="13"/>
  <c r="L9" i="13" l="1"/>
  <c r="L11" i="13"/>
  <c r="K11" i="13"/>
  <c r="K9" i="13"/>
  <c r="M9" i="13" l="1"/>
  <c r="M11" i="13"/>
  <c r="A15" i="6" l="1"/>
  <c r="B16" i="13" l="1"/>
  <c r="G8" i="13"/>
  <c r="G10" i="13"/>
  <c r="B23" i="13" l="1"/>
  <c r="K23" i="13" s="1"/>
  <c r="B22" i="13"/>
  <c r="B24" i="13"/>
  <c r="L23" i="13" l="1"/>
  <c r="M23" i="13" s="1"/>
  <c r="L22" i="13"/>
  <c r="K22" i="13"/>
  <c r="L24" i="13"/>
  <c r="K24" i="13"/>
  <c r="K10" i="13"/>
  <c r="K8" i="13"/>
  <c r="L10" i="13"/>
  <c r="L8" i="13"/>
  <c r="M24" i="13" l="1"/>
  <c r="M22" i="13"/>
  <c r="K26" i="13"/>
  <c r="L26" i="13"/>
  <c r="K16" i="13"/>
  <c r="M10" i="13"/>
  <c r="L16" i="13"/>
  <c r="M8" i="13"/>
  <c r="L31" i="13" l="1"/>
  <c r="K31" i="13"/>
  <c r="K32" i="13" s="1"/>
  <c r="K33" i="13" s="1"/>
  <c r="M26" i="13"/>
  <c r="M16" i="13"/>
  <c r="M31" i="13" l="1"/>
  <c r="L32" i="13"/>
  <c r="L33" i="13" s="1"/>
  <c r="M32" i="13" l="1"/>
  <c r="M33" i="13" s="1"/>
  <c r="D28" i="6"/>
  <c r="D30" i="6" l="1"/>
  <c r="D27" i="25" s="1"/>
  <c r="E28" i="6"/>
  <c r="E30" i="6" s="1"/>
  <c r="E27" i="25" l="1"/>
  <c r="E30" i="25" s="1"/>
  <c r="D30" i="25"/>
</calcChain>
</file>

<file path=xl/sharedStrings.xml><?xml version="1.0" encoding="utf-8"?>
<sst xmlns="http://schemas.openxmlformats.org/spreadsheetml/2006/main" count="537" uniqueCount="272">
  <si>
    <t>Ssz.</t>
  </si>
  <si>
    <t>Megnevezés</t>
  </si>
  <si>
    <t>ÁFA</t>
  </si>
  <si>
    <t>BRUTTÓ</t>
  </si>
  <si>
    <t>Nettó Anyag egységár</t>
  </si>
  <si>
    <t>Nettó Díj egységár</t>
  </si>
  <si>
    <t>Nettó Anyag összesen</t>
  </si>
  <si>
    <t>Nettó Díj összesen</t>
  </si>
  <si>
    <t>Nettó SZUMMA</t>
  </si>
  <si>
    <t>Anyag</t>
  </si>
  <si>
    <t>Munkadíj</t>
  </si>
  <si>
    <t>Összesen</t>
  </si>
  <si>
    <t xml:space="preserve"> </t>
  </si>
  <si>
    <t>NETTÓ</t>
  </si>
  <si>
    <t>FŐÖSSZESÍTŐ</t>
  </si>
  <si>
    <t>Nettó</t>
  </si>
  <si>
    <t>Bruttó</t>
  </si>
  <si>
    <t>1.</t>
  </si>
  <si>
    <t>2.</t>
  </si>
  <si>
    <t>3.</t>
  </si>
  <si>
    <t>4.</t>
  </si>
  <si>
    <t>5.</t>
  </si>
  <si>
    <t xml:space="preserve">Hőszigetelés </t>
  </si>
  <si>
    <t>Nyílászáró csere</t>
  </si>
  <si>
    <t>HŐSZIGETELÉS</t>
  </si>
  <si>
    <t>TÉTEL</t>
  </si>
  <si>
    <t>IGÉNY</t>
  </si>
  <si>
    <t>LEÍRÁS</t>
  </si>
  <si>
    <t>mennyiség</t>
  </si>
  <si>
    <t>nettó egységár</t>
  </si>
  <si>
    <t>nettó összesen</t>
  </si>
  <si>
    <t>ÖSSZESEN</t>
  </si>
  <si>
    <t>anyag</t>
  </si>
  <si>
    <t>munkadíj</t>
  </si>
  <si>
    <t>LÁBAZATI FAL HŐSZIGETELÉSE ÖSSZESEN:</t>
  </si>
  <si>
    <t>jel</t>
  </si>
  <si>
    <t>darab</t>
  </si>
  <si>
    <t>Szerkezet</t>
  </si>
  <si>
    <t>névleges nyílás méret</t>
  </si>
  <si>
    <t>Felület</t>
  </si>
  <si>
    <r>
      <t>U</t>
    </r>
    <r>
      <rPr>
        <b/>
        <vertAlign val="subscript"/>
        <sz val="10"/>
        <rFont val="Arial"/>
        <family val="2"/>
        <charset val="238"/>
      </rPr>
      <t>W</t>
    </r>
  </si>
  <si>
    <t>szélesség</t>
  </si>
  <si>
    <t>magasság</t>
  </si>
  <si>
    <t>HOMLOKZATI NYÍLÁSZÁRÓK ÖSSZESEN:</t>
  </si>
  <si>
    <t>Összesen:</t>
  </si>
  <si>
    <t>6.</t>
  </si>
  <si>
    <t>7.</t>
  </si>
  <si>
    <t>8.</t>
  </si>
  <si>
    <t>MÉLYALAPOZÁS</t>
  </si>
  <si>
    <t>ELŐKÉSZÍTÉS</t>
  </si>
  <si>
    <t>TAKARÁS</t>
  </si>
  <si>
    <t>HOMLOKZATI FAL KÜLSŐ HŐSZIGETELÉSE ÖSSZESEN:</t>
  </si>
  <si>
    <t>9.</t>
  </si>
  <si>
    <t>ÁTHELYZÉSEK</t>
  </si>
  <si>
    <t>KIEGÉSZÍTŐ MUNKÁK</t>
  </si>
  <si>
    <t>KÁVA HŐSZIGETELÉS</t>
  </si>
  <si>
    <t>KIEGÉSZÍTŐ MUNKÁK ÖSSZESEN:</t>
  </si>
  <si>
    <t xml:space="preserve"> részére a</t>
  </si>
  <si>
    <t xml:space="preserve"> pályázathoz kapcsolódóan</t>
  </si>
  <si>
    <t>INDÍTÓ PROFIL</t>
  </si>
  <si>
    <t>RAGASZTÓ</t>
  </si>
  <si>
    <t>3 kg/m2</t>
  </si>
  <si>
    <t>DŰBEL</t>
  </si>
  <si>
    <t>Dübeles mechanikai rögzítés, süllyesztett fejű műanyag tárcsával (EJOT H4 ECO 235)</t>
  </si>
  <si>
    <t xml:space="preserve">ÜVEGSZÖVETHÁLÓ </t>
  </si>
  <si>
    <t>Ragasztótapaszba ágyazott üvegszövet háló elhelyezése függőleges, vízszintes, ferde vagy íves felületen, homlokzatszigeteléshez 145 g/m2, 4x5 mm</t>
  </si>
  <si>
    <t>Szerves kötőanyagú vakolat alapozó felhordása kézi erővel (Baumit UniPrimer alapozó)</t>
  </si>
  <si>
    <t>NEMES VAKOLAT</t>
  </si>
  <si>
    <t>Vékonyvakolatok, színvakolatok felhordása alapozott, előkészített felületre, vödrös kiszerelésű anyagból, egy rétegben gördülőszemcsés, dörzsölt vagy kapart kivitelben, homlokzaton, 1,5-2,5 mm-es vastagságban 
(Baumit Duotop színvakolat 1,5 mm I.színcsoport)</t>
  </si>
  <si>
    <t>-</t>
  </si>
  <si>
    <t>Sorsz.</t>
  </si>
  <si>
    <t>HOMLOKZATI FAL KÜLSŐ HŐSZIGETELÉSE:</t>
  </si>
  <si>
    <t>Lábazati formahabosított expandált nagy nyomószilárdságú hőszigetelő polisztirol lemez  (Baumit Expert)</t>
  </si>
  <si>
    <t>LÁBAZATI VAKOLAT</t>
  </si>
  <si>
    <t>Lábazati vakolatok; díszítő és lábazati műgyantás kötőanyagú vakolatréteg felhordása, kézi erővel, vödrös kiszerelésű anyagból, Baumit MosaikTop (Baumit Mozaik) vakolat 2 mm-es szemcseméret, 24 féle szín
(Baumit színvakolat 1,5 mm I.színcsoport)</t>
  </si>
  <si>
    <t>LÁBAZATI FAL HŐSZIGETELÉSE:</t>
  </si>
  <si>
    <t>PADLÁSFÖDÉM HŐSZIGETELÉSE</t>
  </si>
  <si>
    <t>PADLÁSFÖDÉM:</t>
  </si>
  <si>
    <t>PADLÁSFÖDÉM HŐSZIGETELÉSE ÖSSZESEN:</t>
  </si>
  <si>
    <t>Grafitpor adalékos expandált polisztirol hab lemezzel képzett nyílászáró káva höszigetelés a homlokzati felületképzéssel megegyezően (Baumit)</t>
  </si>
  <si>
    <t>KÜLSŐ PÁRKÁNY BONTÁS</t>
  </si>
  <si>
    <t xml:space="preserve">Meglévő külső ablakpárkány bontása </t>
  </si>
  <si>
    <t>ÁLLVÁNYOZÁS</t>
  </si>
  <si>
    <t>Háromrétegű üvegezés, argongáz töltésű, LOW-E bevonat, melegperemes, PVC keretszerkezet</t>
  </si>
  <si>
    <t>BUKÓ-NYILÓ MŰANYAG ABLAK</t>
  </si>
  <si>
    <t>BEJÁRATI AJTÓ</t>
  </si>
  <si>
    <t>Szakág</t>
  </si>
  <si>
    <t>Vékonyvakolatok, színvakolatok felhordása alapozott, előkészített felületre, vödrös kiszerelésű anyagból, egy rétegben gördülőszemcsés, dörzsölt vagy kapart kivitelben, homlokzaton, 1,5 mm-es vastagságban 
(Baumit Szilikat Top színvakolat 1,5 mm I. színcsoport)</t>
  </si>
  <si>
    <t>TOP-3.2.1.-15</t>
  </si>
  <si>
    <t>VAKOLATPÓTLÁS</t>
  </si>
  <si>
    <t>BONTÁS</t>
  </si>
  <si>
    <t>HELYREÁLLÍTÁS</t>
  </si>
  <si>
    <t>Nyílászárócsere utáni belső falhelyreállítás</t>
  </si>
  <si>
    <t>HULLADÉK</t>
  </si>
  <si>
    <t>Vegyes építési törmelék konténeres elszállítása 7 m3-es konténerben</t>
  </si>
  <si>
    <t>HOMLOKZAT SZIGETELÉS EPS POLISZTIROL</t>
  </si>
  <si>
    <t>LÁBAZAT SZIGETELÉS FORMAHABOSÍTOTT POLISZTIROL</t>
  </si>
  <si>
    <t>Homlokzati csőállvány állítása állványcsőből mint munkaállvány, szintenkénti pallóterítéssel, korláttal, lábdeszkával, kétlábas, 0,60-0,90 m padlószélességgel, munkapadló távolság 2,00 m, 2,00 kN/m² terhelhetőséggel, állványépítés MSZ és alkalmazástechnikai kézikönyv szerint, 12,00 m munkapadló magasságig</t>
  </si>
  <si>
    <t>KÜLSŐ PÁRKÁNY ÉPÍTÉS</t>
  </si>
  <si>
    <t>Régi vakolt felületek leverése  előragasztása homlokzati szigetelés alatt meglévő falazaton</t>
  </si>
  <si>
    <t>Meglévő födémszerkezet tisztítása, pormentesítése sepréssel</t>
  </si>
  <si>
    <t>Nyílászárók bontása hulladékelszállítással</t>
  </si>
  <si>
    <t>BELSŐ PÁRKÁNY</t>
  </si>
  <si>
    <t>EGYÉB</t>
  </si>
  <si>
    <t>8878 Lovászi, Kutfej utca 112.</t>
  </si>
  <si>
    <t>Lovászi Község Önkormányzata - Polgármesteri Hivatal</t>
  </si>
  <si>
    <t>Lovászi Község Önkormányzata</t>
  </si>
  <si>
    <t>Dübeles mechanikai rögzítés, süllyesztett fejű műanyag tárcsával (EJOT H4 ECO 275)</t>
  </si>
  <si>
    <t>BEFALAZÁS</t>
  </si>
  <si>
    <t>Régi konvektorok nyílásainak befalazása</t>
  </si>
  <si>
    <t>AKADÁLYMENTESÍTÉS</t>
  </si>
  <si>
    <t>Akadálymentesítés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</si>
  <si>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</si>
  <si>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</si>
  <si>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</si>
  <si>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</si>
  <si>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</si>
  <si>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</si>
  <si>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</si>
  <si>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</si>
  <si>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Hulladék elszállítás</t>
  </si>
  <si>
    <t>21-011-11.5</t>
  </si>
  <si>
    <t>Építési törmelék konténeres elszállítása, lerakása,
lerakóhelyi díjjal, 7,0 m³-es konténerbe</t>
  </si>
  <si>
    <t>db</t>
  </si>
  <si>
    <t>33-000-21.1.1.1.1.1</t>
  </si>
  <si>
    <t>m2</t>
  </si>
  <si>
    <t>Aljzatkészítés, hideg és melegburkolat</t>
  </si>
  <si>
    <t>42-000-2.1</t>
  </si>
  <si>
    <t>Lapburkolatok bontása, padlóburkolat bármely méretű kőagyag, mozaik vagy tört mozaik (NOVA) lapból</t>
  </si>
  <si>
    <t>42-011-2.1.1.1-0216002</t>
  </si>
  <si>
    <t>42-011-2.1.1.2-0314002</t>
  </si>
  <si>
    <t>42-011-2.1.1.4.1-0311050</t>
  </si>
  <si>
    <t>42-011-1.1.2.2-0314002</t>
  </si>
  <si>
    <t>42-012-1.1.3.2.1.1-0314058</t>
  </si>
  <si>
    <t>42-022-1.1.3.2.1.1-0314058</t>
  </si>
  <si>
    <t>44-001-1.1.1.2-0131036</t>
  </si>
  <si>
    <t>Fa beltéri nyílászárók elhelyezése, előre kihagyott falnyílásba, utólagos elhelyezéssel, tömítés nélkül, (szerelvényezve, finom beállítással), MDF vagy keményhéjszerkezetes ajtó, 6,01-10,00 m kerület között, Beltéri kazettás ajtó, tele lemezelt, egyszárnyú, MDF tokkal, kilincs nélkül, 110x210 cm</t>
  </si>
  <si>
    <t>Felületképzés</t>
  </si>
  <si>
    <t>47-000-1.3.1.2</t>
  </si>
  <si>
    <t>Belső festéseknél felület előkészítése, részmunkák; vizes diszperziós falfesték lekaparása, bármilyen padozatú helységben, tagolt felületen</t>
  </si>
  <si>
    <t>47-000-1.99.1.2.1.2</t>
  </si>
  <si>
    <t>Belső festéseknél felület előkészítése, részmunkák; felület glettelése zsákos kiszerelésű anyagból (alapozóval, sarokvédelemmel), bármilyen padozatú helyiségben, vakolt felületen, 1,5 mm vastagságban tagolt felületen</t>
  </si>
  <si>
    <t>47-010-1.1.2-0419506</t>
  </si>
  <si>
    <t>Normál nem egyenletes nedvszívóképességű ásványi falfelületek alapozása, felületmegerősítése, vizes-diszperziós akril bázisú alapozóval, tagolt felületen, POLI-FARBE Inntaler diszperziós mélyalapzó</t>
  </si>
  <si>
    <t>47-011-15.1.1.2-0160001</t>
  </si>
  <si>
    <t>Diszperziós festés műanyag bázisú vizes-diszperziós  fehér vagy gyárilag színezett festékkel, új vagy régi lekapart, előkészített alapfelületen, vakolaton, két rétegben, tagolt sima felületen, POLI-FARBE beltéri fal és mennyezetfesték</t>
  </si>
  <si>
    <t>Mozgássérült rámpakorlát készítése az előírt szabványokban meghatározottak szerint horganyzott kivitelben dűbellel az aljzathoz rögzítve</t>
  </si>
  <si>
    <t>fm</t>
  </si>
  <si>
    <t>Akadálymentes mosdó összesen (HUF)</t>
  </si>
  <si>
    <t>m3</t>
  </si>
  <si>
    <t>CW fém vázszerkezetre szerelt válaszfal 2 x 1 rtg. impregnált,
12,5 mm vtg. gipszkarton borítással, hőszigeteléssel,
csavarfejek és illesztések glettelve (Q2), egyszeres, CW 75-06 mm vtg. tartóvázzal, RIGIPS impregnált építőlemez RBI 12,5 mm, ásványi szálas hőszigetelés</t>
  </si>
  <si>
    <t>39-001-21.1.2-0120021</t>
  </si>
  <si>
    <t>Asztalos szerkezetek</t>
  </si>
  <si>
    <t>Fa beltéri nyílászárók elhelyezése, előre kihagyott falnyílásba, utólagos elhelyezéssel, tömítés nélkül, (szerelvényezve, finom beállítással), MDF vagy keményhéjszerkezetes ajtó, 6,01-10,00 m kerület között, Beltéri kazettás ajtó, tele lemezelt, egyszárnyú, MDF tokkal, kilincs nélkül, 90x210 cm</t>
  </si>
  <si>
    <t>42-041-3.1.1.1-0311050</t>
  </si>
  <si>
    <t>42-042-5.1.8-0316001</t>
  </si>
  <si>
    <t>42-042-5.1.1-0312119</t>
  </si>
  <si>
    <t>Falazott szerkezetek</t>
  </si>
  <si>
    <t>Szárazépítés</t>
  </si>
  <si>
    <t>36-090-1.1.3-0550030</t>
  </si>
  <si>
    <t>Irtás föld és sziklamunkák</t>
  </si>
  <si>
    <t>21-003-6.1.1</t>
  </si>
  <si>
    <r>
      <t>Munkaárok földkiemelése közmű nélküli területen, gépi erővel, kiegészítő kézi munkával, bármely konzisztenciájú, I-IV. oszt. talajban, dúcolás nélkül, 3,0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szelvényig</t>
    </r>
  </si>
  <si>
    <t>21-011-7.2-0000001</t>
  </si>
  <si>
    <t>Feltöltés készítése építményen belül homokos kavicsból, THK 0/32 P-TT</t>
  </si>
  <si>
    <t>21-008-2.2.2</t>
  </si>
  <si>
    <t>Tömörítés bármely tömörítési osztályban gépi erővel, kis felületen, tömörségi fok: 90%</t>
  </si>
  <si>
    <t>21-011-1.1.1</t>
  </si>
  <si>
    <t>Fejtett föld felrakása szállítóeszközre, kézi erővel, talajosztály I-IV.</t>
  </si>
  <si>
    <t>21-011-11.4</t>
  </si>
  <si>
    <t>Síkalapozás</t>
  </si>
  <si>
    <t>23-003-1.1-0000001</t>
  </si>
  <si>
    <t>Beton sávalap készítése kézi bedolgozással, utókezeléssel, C12/15 - X0 - F1</t>
  </si>
  <si>
    <t>Helyszíni beton</t>
  </si>
  <si>
    <t>31-001-1.2.1-0000001</t>
  </si>
  <si>
    <t>Betonacél helyszíni szerelése  függőleges vagy vízszintes tartószerkezetbe, bordás betonacélból, 8-14 mm átmérő között B60.50</t>
  </si>
  <si>
    <t>t</t>
  </si>
  <si>
    <t>31-021-4.3.2-0240210</t>
  </si>
  <si>
    <t>Sík vagy alulbordás vasbeton lemez készítése, 15°-os hajlásszögig, X0v(H), XC1, XC2, XC3 környezeti osztályú, kissé képlékeny vagy képlékeny konzisztenciájú betonból, betonszivattyús technológiával, vibrátoros tömörítéssel, 12 cm vastagság felett C25/30</t>
  </si>
  <si>
    <t>Vasbeton kerékvető készítése 12 cm szélességben C25/30 betonminőségben a rámpa felső síkjáról indítva</t>
  </si>
  <si>
    <t>Falazás és egyéb kőműves munkák</t>
  </si>
  <si>
    <t>33-001-1.3.2.1.1.1</t>
  </si>
  <si>
    <t>Teherhordó és kitöltő falazat készítése, beton, könnyűbeton falazóblokk vagy zsaluzóelem termékekből, 200 mm falvastagságban, 200x400x200 mm-es méretben, beton zsaluzóelemből, kitöltő betonnal, betonacél beépítéssel</t>
  </si>
  <si>
    <t>Vakolás rabicolás</t>
  </si>
  <si>
    <t>36-002-4-0415917</t>
  </si>
  <si>
    <t>Vékonyvakolat alapozók felhordása, kézi erővel Baumit Univerzális alapozó</t>
  </si>
  <si>
    <t>36-002-11.1-0411030</t>
  </si>
  <si>
    <t>Tapadóhíd képzése gyári zsákos gúzanyaggal, kézi erővel</t>
  </si>
  <si>
    <t>36-003-1.1.1.1.1-0415920</t>
  </si>
  <si>
    <t>Lábazati vakolatok; lábazati alapvakolat felhordása kézi erővel, 2 cm vastagságban, SAKRET MZP-01 Cementes lábazati vakolat</t>
  </si>
  <si>
    <t>36-007-9.2-0415421</t>
  </si>
  <si>
    <t>Lábazati vakolatok; díszítő és lábazati műgyantás kötőanyagú vakolatréteg felhordása, kézi erővel, vödrös kiszerelésű anyagból Baumit MosaikTop (Baumit Mozaik) vakolat 2 mm-es szemcseméret, szürke</t>
  </si>
  <si>
    <t>Lakatos szerkezet</t>
  </si>
  <si>
    <t>Mozgássérült rámpa fogodzó készítése az elsőírt szabványokban meghatározottak szerint horganyzott kivitelben dübellel a falhoz rögzítve</t>
  </si>
  <si>
    <t>Akadálymentes rámpa összesen (HUF)</t>
  </si>
  <si>
    <t>RÁMPA</t>
  </si>
  <si>
    <t>ÖSSZESEN:</t>
  </si>
  <si>
    <t>CW fém vázszerkezetre szerelt válaszfal 2 x 1 rtg. impregnált,
12,5 mm vtg. gipszkarton borítással, hőszigeteléssel,
csavarfejek és illesztések glettelve (Q2), egyszeres, CW 2 x 75-06 mm vtg. tartóvázzal, RIGIPS impregnált építőlemez RBI , ásványi szálas hőszigetelés 25 cm teljes vastagságban</t>
  </si>
  <si>
    <t>39-001-21.1.2-0120021_K1</t>
  </si>
  <si>
    <t>39-002-1.1.1.1-0120065</t>
  </si>
  <si>
    <t>AKADÁLYMENTES MOSDÓ</t>
  </si>
  <si>
    <t>K-4</t>
  </si>
  <si>
    <t>Válaszfal bontása, égetett agyag-kerámia termékekből, erősítő pillérrel vagy erősítő pillér nélkül falazva, és beton kültéri virágosláda bontása</t>
  </si>
  <si>
    <t>Építési törmelék konténeres elszállítása, lerakása,
lerakóhelyi díjjal, 8,0 m³-es konténerbe</t>
  </si>
  <si>
    <t>Tetőfedés megbontása</t>
  </si>
  <si>
    <t>Kémény helyének kipótlása megjelenésben hasonó cseréppel cserépléccel rögzítéssel kompletten (150 cm x 50 cm)</t>
  </si>
  <si>
    <t>Állvány</t>
  </si>
  <si>
    <t>A kéménybontáshoz szükséges állványszerkezet</t>
  </si>
  <si>
    <t>Kémény bontása</t>
  </si>
  <si>
    <t>Szabadon álló előtétfal készítése, üveggyapot szigetelőanyag kitöltéssel, 2 rtg. gipszkarton borítással, 50 mm széles profilvázra szerelve, RIGIPS 2 rtg. 12,5 mm - Emeleti kémény helyén</t>
  </si>
  <si>
    <t>33-091-1.1.1-1110002</t>
  </si>
  <si>
    <t>Teherhordó és kitöltő falazat, égetett agyag-kerámia termékekből, nyílásbefalazás, nyílásszűkítés vagy kisebb falpótlások, 250 mm és ennél vastagabb falban csorbázatvéséssel, nyílásbefalazás, nyílásszűkítés vagy kisebb falpótlások,</t>
  </si>
  <si>
    <t>Vakolatjavítás oldalfalon, tégla-, beton-, kőfelületen vagy építőlemezen, a meglazult, sérült vakolat előzetes leverésével, hiánypótlás 25% felett, Hvb4-mc, beltéri, vakoló, cementes mészhabarcs mészpéppel</t>
  </si>
  <si>
    <t>Meglévő cserepes tetőfedés megbontása kémény körül, majd visszaépítés</t>
  </si>
  <si>
    <t>Födémpótlás</t>
  </si>
  <si>
    <t>Elbontott kémény helyén födém lefedése, pótlása, födém szegélyek megtisztítása mozgó részek eltávolítása</t>
  </si>
  <si>
    <t>Grafitpor adalékos expandált polisztirol hab hőszigetelő lemez (Baumit Grafitos EPS szigetelés )</t>
  </si>
  <si>
    <t>Ásványi alapú ragasztóhabarcs pont-perem módszerrel, a hőszigetelés rögzítésére, a hőszigetelő rendszerű homlokzati vakolat részeként, min. 40% felületen 
(Baumit ProfiContact ragasztótapasz)</t>
  </si>
  <si>
    <t>Ásványi alapú ragasztóhabarcs pont-perem módszerrel, a hőszigetelés rögzítésére, a hőszigetelő rendszerű homlokzati vakolat részeként, min. 40% felületen 
(Baumit StarContact ragasztótapasz)</t>
  </si>
  <si>
    <t>ÁRKÁD FÖDÉM ÁSVÁNYGYAPOT SZIGETELÉSE</t>
  </si>
  <si>
    <t>Ásványi alapú ragasztóhabarcs pont-pont módszerrel, a hőszigetelés rögzítésére, a hőszigetelő rendszerű homlokzati vakolat részeként, min. 40% felületen 
(Baumit ProfiContact ragasztótapasz)</t>
  </si>
  <si>
    <t>6 kg/m2</t>
  </si>
  <si>
    <t>12 cm vastag üveggyapot hőszigetelő filc - URSA DF 39 λD = 0,039 W/mk Nem éghető , tűzvédelmi osztálya A2. Pára áteresztő. Ellenáll a kártevőknek, rágcsálóknak és rovaroknak.</t>
  </si>
  <si>
    <t>14 cm vastag üveggyapot hőszigetelő filc - URSA DF 39 λD = 0,039 W/mk Nem éghető , tűzvédelmi osztálya A2. Pára áteresztő. Ellenáll a kártevőknek, rágcsálóknak és rovaroknak.</t>
  </si>
  <si>
    <t>Páráteresztő páratechnikai réteg (Masterplast Mastermax 3 Eco), átlapolásoknál felületfolytonosítva</t>
  </si>
  <si>
    <t>HULLADÉKELSZÁLLÍTÁS</t>
  </si>
  <si>
    <t>Kibontott nyílászáró szerkezetek elszállítása és ártalmatlanítása</t>
  </si>
  <si>
    <t>Homlokzati kőzetgyapot hőszigetelő lemez 
(Rockwool Frontrock Max E)</t>
  </si>
  <si>
    <t>10.</t>
  </si>
  <si>
    <t xml:space="preserve">GÁZCSŐ </t>
  </si>
  <si>
    <t>Épület déli homlokzatán található gázcső mázolása</t>
  </si>
  <si>
    <t>Északi oromfalon hámló festékréteg lekaprása, felület megtisztítása</t>
  </si>
  <si>
    <t>OROMFAL TISZTÍTÁS</t>
  </si>
  <si>
    <t>OROMFAL ALAPOZÁS</t>
  </si>
  <si>
    <t>Északi oromfal felületének mélyalapozása (tapadóhíd képzés) homlokzati szigetelés fogadására elkőkészítve</t>
  </si>
  <si>
    <t>Homlokzati lámpák, villámhárító rögzítések, parabola antenna, zászlótartó, postaláda, hirdetőtábla, vonalmenti szerelvények, riasztó, csatorna ejtővezeték leszerelése; a homlokzati hőszigetelés után visszahelyezése, az ejtővezetékek átalakítása a hőszigetelt állapotra és azok visszahelyezése</t>
  </si>
  <si>
    <t>GÉPÉSZ JAVÍTÁSOK</t>
  </si>
  <si>
    <t>Gépészeti falátörések javítása, vakoló munkákkal, festéssel</t>
  </si>
  <si>
    <t>Meglévő kéményszerkezet bontása fedkővel, égetett agyag-kerámia termékekből, bármilyen falvastagsággal, soronkénti visszabontással állványszerkezetről vagy autódaruról állványról 150 x 60 cm keresztmetszetben</t>
  </si>
  <si>
    <t>Laminált padló fektetése, (szegélyléccel együtt) kiegyenlített aljzatra, parketta alátétlemez elhelyezése, XPS alapú barázdált parketta alátétlemez, 50x100 cm, 2 mm vtg., Cikkszám: T14201</t>
  </si>
  <si>
    <r>
      <t xml:space="preserve">Padlóburkolat hordozószerkezetének felületelőkészítése beltérben, beton alapfelületen felületelőkészítő alapozó és tapadóhíd felhordása egy rétegben, </t>
    </r>
    <r>
      <rPr>
        <b/>
        <sz val="10"/>
        <rFont val="Times New Roman"/>
        <family val="1"/>
        <charset val="238"/>
      </rPr>
      <t>mélyalapozó</t>
    </r>
  </si>
  <si>
    <r>
      <t xml:space="preserve">Padlóburkolat hordozószerkezetének felületelőkészítése beltérben, beton alapfelületen </t>
    </r>
    <r>
      <rPr>
        <b/>
        <sz val="10"/>
        <rFont val="Times New Roman"/>
        <family val="1"/>
        <charset val="238"/>
      </rPr>
      <t>kenhető víz- és páraszigetelés</t>
    </r>
    <r>
      <rPr>
        <sz val="10"/>
        <rFont val="Times New Roman"/>
        <family val="1"/>
        <charset val="238"/>
      </rPr>
      <t xml:space="preserve"> felhordása egy rétegben,  hajlaterősítő szalag elhelyezésével</t>
    </r>
  </si>
  <si>
    <r>
      <t>Padlóburkolat hordozószerkezetének felületelőkészítése beltérben, beton alapfelületen önterülő felületkiegyenlítés készítése 5 mm átlagos rétegvastagságban,</t>
    </r>
    <r>
      <rPr>
        <b/>
        <sz val="10"/>
        <rFont val="Times New Roman"/>
        <family val="1"/>
        <charset val="238"/>
      </rPr>
      <t xml:space="preserve"> aljzatkiegyenlítő</t>
    </r>
  </si>
  <si>
    <r>
      <t>Fal-, pillér és oszlopburkolat hordozószerkezetének felületelőkészítése beltérben, vakolt és gipszkarton alapfelületen</t>
    </r>
    <r>
      <rPr>
        <b/>
        <sz val="10"/>
        <rFont val="Times New Roman"/>
        <family val="1"/>
        <charset val="238"/>
      </rPr>
      <t xml:space="preserve"> kenhető víz- és páraszigetelés</t>
    </r>
    <r>
      <rPr>
        <sz val="10"/>
        <rFont val="Times New Roman"/>
        <family val="1"/>
        <charset val="238"/>
      </rPr>
      <t xml:space="preserve"> felhordása egy rétegben,  hajlaterősítő szalag elhelyezésével, folyékonyfólia</t>
    </r>
  </si>
  <si>
    <r>
      <rPr>
        <b/>
        <sz val="10"/>
        <rFont val="Times New Roman"/>
        <family val="1"/>
        <charset val="238"/>
      </rPr>
      <t>Fal-, pillér-, oszlopburkolat készítése</t>
    </r>
    <r>
      <rPr>
        <sz val="10"/>
        <rFont val="Times New Roman"/>
        <family val="1"/>
        <charset val="238"/>
      </rPr>
      <t xml:space="preserve"> beltérben, kenhető szigetelésre, gres, kőporcelán lappal, kötésben vagy hálósan, 3-5 mm vtg. ragasztóba rakva, 1-10 mm fugaszélességgel, 20x20 - 40x40 cm közötti lapmérettel, Flex ragasztóhabarcs, szürke fugázó</t>
    </r>
  </si>
  <si>
    <r>
      <rPr>
        <b/>
        <sz val="10"/>
        <rFont val="Times New Roman"/>
        <family val="1"/>
        <charset val="238"/>
      </rPr>
      <t>Padlóburkolat készítése</t>
    </r>
    <r>
      <rPr>
        <sz val="10"/>
        <rFont val="Times New Roman"/>
        <family val="1"/>
        <charset val="238"/>
      </rPr>
      <t>, beltérben, kenhető szigetelésre, gres, kőporcelán lappal, kötésben vagy hálósan, 3-5 mm vtg. ragasztóba rakva, 1-10 mm fugaszélességgel, 20x20 - 40x40 cm közötti lapmérettel, Flex ragasztóhabarcs, szürke fugázó</t>
    </r>
  </si>
  <si>
    <r>
      <rPr>
        <b/>
        <sz val="10"/>
        <rFont val="Times New Roman"/>
        <family val="1"/>
        <charset val="238"/>
      </rPr>
      <t>Meglévő aljzat kiegyenlítése</t>
    </r>
    <r>
      <rPr>
        <sz val="10"/>
        <rFont val="Times New Roman"/>
        <family val="1"/>
        <charset val="238"/>
      </rPr>
      <t>, rugalmas burkolat alá, parketta és laminált padló úsztatott fektetéséhez, (általános igénybevétel) ragasztóval szennyezett betonaljzat (cementesztrich) felület előkészítése, 3 mm vastagságban, aljzatkiegyenlítő + tapadóhíd</t>
    </r>
  </si>
  <si>
    <r>
      <rPr>
        <b/>
        <sz val="10"/>
        <rFont val="Times New Roman"/>
        <family val="1"/>
        <charset val="238"/>
      </rPr>
      <t>Laminált padló fektetése</t>
    </r>
    <r>
      <rPr>
        <sz val="10"/>
        <rFont val="Times New Roman"/>
        <family val="1"/>
        <charset val="238"/>
      </rPr>
      <t>, (szegélyléccel együtt) kiegyenlített aljzatra</t>
    </r>
  </si>
  <si>
    <t>Beton aljzat feltörése gépi erővel</t>
  </si>
  <si>
    <t>Zsaluzás</t>
  </si>
  <si>
    <t>Vasbeton kerékvető zsaluzása kétoldalon</t>
  </si>
  <si>
    <t>Taktilis vezetősáv</t>
  </si>
  <si>
    <t>Taktilis vezetősáv kialakítása ragasztásos rögzítéssel</t>
  </si>
  <si>
    <t>Lábazati indító profil elhelyezése, utólagos (táblás) hőszigetelő rendszerhez, vagy hálós cseppentős élvédő elhelyezése hőszigeteléshez rögzítéssel</t>
  </si>
  <si>
    <t>0,3 kg/m2</t>
  </si>
  <si>
    <t>Belső műanyag párkány elhelyezése záróprofillal, ragasztóval rögzítve 40 cm szélességig</t>
  </si>
  <si>
    <t>Külső alumínium ablakpárkány elhelyezése, külső nyílászáróhoz illesztve 40 cm szélességben</t>
  </si>
  <si>
    <t>KIEGÉSZÍTŐ KŐZETGYAPOT SÁVOK</t>
  </si>
  <si>
    <t>Napelem</t>
  </si>
  <si>
    <t>HOMLOKZATI NYÍLÁSZÁRÓK</t>
  </si>
  <si>
    <t>K-1</t>
  </si>
  <si>
    <t>K-2</t>
  </si>
  <si>
    <t>HŐSZIGETELÉSI MUNKÁK</t>
  </si>
  <si>
    <t>NYÍLÁSZÁRÓ KORSZERŰSÍTÉSI MUNKÁK</t>
  </si>
  <si>
    <t>Építész</t>
  </si>
  <si>
    <t>Gépész</t>
  </si>
  <si>
    <t>ÉPÍTÉSZ ÖSSZESÍTŐ</t>
  </si>
  <si>
    <t>Ajánlatkérő:</t>
  </si>
  <si>
    <t>Ajánlattevő:</t>
  </si>
  <si>
    <t>Tárgy:  Árajánlat komplex energetikai kivitelezési feladatok elvégzésére</t>
  </si>
  <si>
    <t>Tárgy: Árajánlat komplex energetikai kivitelezési feladatok elvégzésére</t>
  </si>
  <si>
    <t>BEJÁRATI AJTÓ OLDAL ÉS FELÜLVILÁGÍTÓVAL KÉTSZÁRNYÚ ASSZIMMETRIKUS SZÁRNNYAL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</si>
</sst>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."/>
    <numFmt numFmtId="166" formatCode="##,#00"/>
    <numFmt numFmtId="167" formatCode="#,##0.0&quot; cm&quot;"/>
    <numFmt numFmtId="168" formatCode="#,##0.0&quot; m²&quot;"/>
    <numFmt numFmtId="169" formatCode="#,##0&quot; Ft/m²&quot;"/>
    <numFmt numFmtId="170" formatCode="#,#00\ &quot;Ft&quot;"/>
    <numFmt numFmtId="171" formatCode="#,##0&quot; Ft&quot;"/>
    <numFmt numFmtId="172" formatCode="#,##0.0&quot; db/m²&quot;"/>
    <numFmt numFmtId="173" formatCode="#,##0&quot; db&quot;"/>
    <numFmt numFmtId="174" formatCode="#,##0&quot; Ft/db&quot;"/>
    <numFmt numFmtId="175" formatCode="#,##0&quot; réteg&quot;"/>
    <numFmt numFmtId="176" formatCode="#,##0&quot; cm&quot;"/>
    <numFmt numFmtId="177" formatCode="#,##0.00&quot; m²&quot;"/>
    <numFmt numFmtId="178" formatCode="#,##0.0&quot; W/m²K&quot;"/>
    <numFmt numFmtId="179" formatCode="#,##0&quot; Ft/m&quot;"/>
    <numFmt numFmtId="180" formatCode="#,#00.0\ &quot;Ft&quot;"/>
    <numFmt numFmtId="181" formatCode="#,##0.0&quot; fm&quot;"/>
    <numFmt numFmtId="182" formatCode="#,##0&quot; klt&quot;"/>
    <numFmt numFmtId="183" formatCode="#,##0&quot; m&quot;"/>
    <numFmt numFmtId="184" formatCode="#,##0&quot; kg/m²&quot;"/>
    <numFmt numFmtId="185" formatCode="#,##0\ _F_t"/>
  </numFmts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charset val="238"/>
    </font>
    <font>
      <b/>
      <sz val="11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0"/>
      <name val="Times New Roman CE"/>
      <charset val="238"/>
    </font>
    <font>
      <b/>
      <sz val="10"/>
      <color theme="1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8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8"/>
      </bottom>
      <diagonal/>
    </border>
  </borders>
  <cellStyleXfs count="88">
    <xf numFmtId="0" fontId="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  <xf numFmtId="0" fontId="2" fillId="4" borderId="16" applyNumberFormat="0" applyFont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380">
    <xf numFmtId="0" fontId="0" fillId="0" borderId="0" xfId="0"/>
    <xf numFmtId="0" fontId="12" fillId="0" borderId="0" xfId="1"/>
    <xf numFmtId="0" fontId="0" fillId="0" borderId="0" xfId="0" applyAlignment="1"/>
    <xf numFmtId="165" fontId="16" fillId="0" borderId="0" xfId="1" applyNumberFormat="1" applyFont="1" applyAlignment="1">
      <alignment horizontal="left"/>
    </xf>
    <xf numFmtId="0" fontId="12" fillId="0" borderId="0" xfId="1" applyFill="1"/>
    <xf numFmtId="0" fontId="22" fillId="2" borderId="0" xfId="1" applyFont="1" applyFill="1"/>
    <xf numFmtId="0" fontId="12" fillId="0" borderId="0" xfId="1" applyAlignment="1">
      <alignment vertical="center"/>
    </xf>
    <xf numFmtId="165" fontId="12" fillId="0" borderId="0" xfId="1" applyNumberFormat="1" applyAlignment="1">
      <alignment vertical="center"/>
    </xf>
    <xf numFmtId="165" fontId="12" fillId="0" borderId="0" xfId="1" applyNumberFormat="1"/>
    <xf numFmtId="0" fontId="18" fillId="0" borderId="0" xfId="1" applyFont="1" applyBorder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16" fillId="0" borderId="0" xfId="1" applyFont="1"/>
    <xf numFmtId="0" fontId="12" fillId="0" borderId="0" xfId="1" applyAlignment="1"/>
    <xf numFmtId="0" fontId="23" fillId="0" borderId="0" xfId="1" applyFont="1" applyAlignment="1">
      <alignment horizontal="center" vertical="center"/>
    </xf>
    <xf numFmtId="164" fontId="25" fillId="0" borderId="0" xfId="1" applyNumberFormat="1" applyFont="1" applyAlignment="1">
      <alignment horizontal="center" vertical="center"/>
    </xf>
    <xf numFmtId="164" fontId="26" fillId="0" borderId="0" xfId="1" applyNumberFormat="1" applyFont="1" applyAlignment="1">
      <alignment vertical="center"/>
    </xf>
    <xf numFmtId="166" fontId="21" fillId="0" borderId="0" xfId="1" applyNumberFormat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 wrapText="1"/>
    </xf>
    <xf numFmtId="173" fontId="24" fillId="0" borderId="0" xfId="1" applyNumberFormat="1" applyFont="1" applyAlignment="1">
      <alignment horizontal="center" vertical="center"/>
    </xf>
    <xf numFmtId="174" fontId="24" fillId="0" borderId="0" xfId="1" applyNumberFormat="1" applyFont="1" applyAlignment="1">
      <alignment horizontal="center" vertical="center"/>
    </xf>
    <xf numFmtId="170" fontId="24" fillId="0" borderId="0" xfId="1" applyNumberFormat="1" applyFont="1" applyAlignment="1">
      <alignment horizontal="center" vertical="center"/>
    </xf>
    <xf numFmtId="171" fontId="24" fillId="0" borderId="0" xfId="1" applyNumberFormat="1" applyFont="1" applyAlignment="1">
      <alignment horizontal="center" vertical="center"/>
    </xf>
    <xf numFmtId="0" fontId="16" fillId="0" borderId="0" xfId="1" applyFont="1" applyAlignment="1"/>
    <xf numFmtId="0" fontId="12" fillId="0" borderId="0" xfId="1" applyBorder="1" applyAlignment="1">
      <alignment horizontal="center"/>
    </xf>
    <xf numFmtId="164" fontId="16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3" fillId="0" borderId="0" xfId="3" applyFont="1"/>
    <xf numFmtId="0" fontId="28" fillId="0" borderId="0" xfId="3" applyFont="1"/>
    <xf numFmtId="169" fontId="27" fillId="0" borderId="1" xfId="3" applyNumberFormat="1" applyFont="1" applyBorder="1" applyAlignment="1">
      <alignment horizontal="center" vertical="center" wrapText="1"/>
    </xf>
    <xf numFmtId="0" fontId="29" fillId="2" borderId="0" xfId="3" applyFont="1" applyFill="1"/>
    <xf numFmtId="0" fontId="13" fillId="0" borderId="0" xfId="1" applyFont="1" applyFill="1"/>
    <xf numFmtId="0" fontId="10" fillId="0" borderId="0" xfId="3"/>
    <xf numFmtId="0" fontId="18" fillId="0" borderId="0" xfId="3" applyFont="1" applyBorder="1" applyAlignment="1">
      <alignment horizontal="center" vertical="center" wrapText="1"/>
    </xf>
    <xf numFmtId="0" fontId="15" fillId="0" borderId="0" xfId="3" applyFont="1" applyFill="1" applyBorder="1"/>
    <xf numFmtId="0" fontId="16" fillId="0" borderId="0" xfId="3" applyFont="1" applyAlignment="1">
      <alignment horizontal="left"/>
    </xf>
    <xf numFmtId="0" fontId="16" fillId="0" borderId="0" xfId="3" applyFont="1"/>
    <xf numFmtId="0" fontId="10" fillId="0" borderId="0" xfId="3" applyFont="1"/>
    <xf numFmtId="0" fontId="20" fillId="2" borderId="0" xfId="3" applyFont="1" applyFill="1"/>
    <xf numFmtId="165" fontId="11" fillId="0" borderId="2" xfId="3" applyNumberFormat="1" applyFont="1" applyFill="1" applyBorder="1" applyAlignment="1">
      <alignment horizontal="left" vertical="center" wrapText="1"/>
    </xf>
    <xf numFmtId="165" fontId="11" fillId="0" borderId="3" xfId="3" applyNumberFormat="1" applyFont="1" applyFill="1" applyBorder="1" applyAlignment="1">
      <alignment horizontal="left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167" fontId="10" fillId="0" borderId="1" xfId="3" applyNumberFormat="1" applyFont="1" applyBorder="1" applyAlignment="1">
      <alignment horizontal="center" vertical="center" wrapText="1"/>
    </xf>
    <xf numFmtId="180" fontId="10" fillId="3" borderId="1" xfId="3" applyNumberFormat="1" applyFont="1" applyFill="1" applyBorder="1" applyAlignment="1">
      <alignment horizontal="center" vertical="center"/>
    </xf>
    <xf numFmtId="180" fontId="11" fillId="3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left" vertical="center" wrapText="1"/>
    </xf>
    <xf numFmtId="168" fontId="10" fillId="0" borderId="1" xfId="3" applyNumberFormat="1" applyFont="1" applyFill="1" applyBorder="1" applyAlignment="1">
      <alignment horizontal="center" vertical="center"/>
    </xf>
    <xf numFmtId="172" fontId="10" fillId="0" borderId="1" xfId="3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 wrapText="1"/>
    </xf>
    <xf numFmtId="166" fontId="30" fillId="0" borderId="1" xfId="1" applyNumberFormat="1" applyFont="1" applyFill="1" applyBorder="1" applyAlignment="1">
      <alignment horizontal="center" vertical="center"/>
    </xf>
    <xf numFmtId="173" fontId="30" fillId="0" borderId="1" xfId="1" applyNumberFormat="1" applyFont="1" applyFill="1" applyBorder="1" applyAlignment="1">
      <alignment horizontal="center" vertical="center"/>
    </xf>
    <xf numFmtId="173" fontId="30" fillId="0" borderId="1" xfId="1" applyNumberFormat="1" applyFont="1" applyFill="1" applyBorder="1" applyAlignment="1">
      <alignment horizontal="center" vertical="center" wrapText="1"/>
    </xf>
    <xf numFmtId="177" fontId="30" fillId="0" borderId="1" xfId="1" applyNumberFormat="1" applyFont="1" applyFill="1" applyBorder="1" applyAlignment="1">
      <alignment horizontal="center" vertical="center"/>
    </xf>
    <xf numFmtId="178" fontId="30" fillId="0" borderId="1" xfId="1" applyNumberFormat="1" applyFont="1" applyFill="1" applyBorder="1" applyAlignment="1">
      <alignment horizontal="center" vertical="center"/>
    </xf>
    <xf numFmtId="170" fontId="30" fillId="0" borderId="1" xfId="1" applyNumberFormat="1" applyFont="1" applyBorder="1" applyAlignment="1">
      <alignment horizontal="center" vertical="center"/>
    </xf>
    <xf numFmtId="170" fontId="30" fillId="0" borderId="1" xfId="3" applyNumberFormat="1" applyFont="1" applyBorder="1" applyAlignment="1">
      <alignment horizontal="center" vertical="center"/>
    </xf>
    <xf numFmtId="180" fontId="10" fillId="3" borderId="4" xfId="3" applyNumberFormat="1" applyFont="1" applyFill="1" applyBorder="1" applyAlignment="1">
      <alignment horizontal="center" vertical="center"/>
    </xf>
    <xf numFmtId="166" fontId="30" fillId="0" borderId="6" xfId="1" applyNumberFormat="1" applyFont="1" applyFill="1" applyBorder="1" applyAlignment="1">
      <alignment horizontal="center" vertical="center"/>
    </xf>
    <xf numFmtId="177" fontId="30" fillId="0" borderId="6" xfId="1" applyNumberFormat="1" applyFont="1" applyFill="1" applyBorder="1" applyAlignment="1">
      <alignment horizontal="center" vertical="center"/>
    </xf>
    <xf numFmtId="178" fontId="30" fillId="0" borderId="6" xfId="1" applyNumberFormat="1" applyFont="1" applyFill="1" applyBorder="1" applyAlignment="1">
      <alignment horizontal="center" vertical="center"/>
    </xf>
    <xf numFmtId="180" fontId="11" fillId="3" borderId="2" xfId="3" applyNumberFormat="1" applyFont="1" applyFill="1" applyBorder="1" applyAlignment="1">
      <alignment horizontal="center" vertical="center"/>
    </xf>
    <xf numFmtId="180" fontId="11" fillId="3" borderId="3" xfId="3" applyNumberFormat="1" applyFont="1" applyFill="1" applyBorder="1" applyAlignment="1">
      <alignment horizontal="center" vertical="center"/>
    </xf>
    <xf numFmtId="180" fontId="11" fillId="3" borderId="4" xfId="3" applyNumberFormat="1" applyFont="1" applyFill="1" applyBorder="1" applyAlignment="1">
      <alignment horizontal="right" vertical="center"/>
    </xf>
    <xf numFmtId="173" fontId="11" fillId="3" borderId="3" xfId="3" applyNumberFormat="1" applyFont="1" applyFill="1" applyBorder="1" applyAlignment="1">
      <alignment horizontal="center" vertical="center"/>
    </xf>
    <xf numFmtId="0" fontId="10" fillId="0" borderId="0" xfId="3" applyFill="1"/>
    <xf numFmtId="0" fontId="16" fillId="0" borderId="0" xfId="3" applyFont="1" applyAlignment="1"/>
    <xf numFmtId="176" fontId="10" fillId="0" borderId="1" xfId="1" applyNumberFormat="1" applyFont="1" applyFill="1" applyBorder="1" applyAlignment="1">
      <alignment horizontal="center" vertical="center"/>
    </xf>
    <xf numFmtId="177" fontId="10" fillId="0" borderId="1" xfId="1" applyNumberFormat="1" applyFont="1" applyFill="1" applyBorder="1" applyAlignment="1">
      <alignment horizontal="center" vertical="center"/>
    </xf>
    <xf numFmtId="178" fontId="10" fillId="0" borderId="1" xfId="1" applyNumberFormat="1" applyFont="1" applyFill="1" applyBorder="1" applyAlignment="1">
      <alignment horizontal="center" vertical="center"/>
    </xf>
    <xf numFmtId="165" fontId="11" fillId="0" borderId="5" xfId="3" applyNumberFormat="1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174" fontId="10" fillId="0" borderId="1" xfId="3" applyNumberFormat="1" applyFont="1" applyBorder="1" applyAlignment="1">
      <alignment horizontal="center" vertical="center"/>
    </xf>
    <xf numFmtId="169" fontId="10" fillId="0" borderId="1" xfId="3" applyNumberFormat="1" applyFont="1" applyFill="1" applyBorder="1" applyAlignment="1">
      <alignment horizontal="center" vertical="center"/>
    </xf>
    <xf numFmtId="0" fontId="11" fillId="0" borderId="9" xfId="3" applyNumberFormat="1" applyFont="1" applyFill="1" applyBorder="1" applyAlignment="1">
      <alignment horizontal="right" vertical="center" wrapText="1"/>
    </xf>
    <xf numFmtId="173" fontId="10" fillId="0" borderId="1" xfId="3" applyNumberFormat="1" applyFont="1" applyBorder="1" applyAlignment="1">
      <alignment horizontal="center" vertical="center" wrapText="1"/>
    </xf>
    <xf numFmtId="183" fontId="10" fillId="0" borderId="1" xfId="3" applyNumberFormat="1" applyFont="1" applyFill="1" applyBorder="1" applyAlignment="1">
      <alignment horizontal="center" vertical="center"/>
    </xf>
    <xf numFmtId="0" fontId="28" fillId="0" borderId="0" xfId="3" applyFont="1" applyFill="1"/>
    <xf numFmtId="166" fontId="30" fillId="0" borderId="1" xfId="3" applyNumberFormat="1" applyFont="1" applyFill="1" applyBorder="1" applyAlignment="1">
      <alignment horizontal="center" vertical="center"/>
    </xf>
    <xf numFmtId="0" fontId="10" fillId="0" borderId="7" xfId="3" applyFont="1" applyFill="1" applyBorder="1" applyAlignment="1">
      <alignment horizontal="center" vertical="center" wrapText="1"/>
    </xf>
    <xf numFmtId="173" fontId="30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76" fontId="10" fillId="0" borderId="6" xfId="1" applyNumberFormat="1" applyFont="1" applyFill="1" applyBorder="1" applyAlignment="1">
      <alignment horizontal="center" vertical="center"/>
    </xf>
    <xf numFmtId="173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left" vertical="center" wrapText="1"/>
    </xf>
    <xf numFmtId="168" fontId="10" fillId="0" borderId="1" xfId="3" applyNumberFormat="1" applyFont="1" applyBorder="1" applyAlignment="1">
      <alignment horizontal="center" vertical="center"/>
    </xf>
    <xf numFmtId="0" fontId="32" fillId="5" borderId="17" xfId="87" applyFont="1" applyFill="1" applyBorder="1" applyAlignment="1" applyProtection="1">
      <alignment horizontal="center" vertical="top" wrapText="1"/>
    </xf>
    <xf numFmtId="0" fontId="32" fillId="5" borderId="1" xfId="87" applyFont="1" applyFill="1" applyBorder="1" applyAlignment="1" applyProtection="1">
      <alignment horizontal="left" vertical="top" wrapText="1"/>
    </xf>
    <xf numFmtId="0" fontId="32" fillId="5" borderId="17" xfId="87" applyFont="1" applyFill="1" applyBorder="1" applyAlignment="1" applyProtection="1">
      <alignment horizontal="right" vertical="top" wrapText="1"/>
    </xf>
    <xf numFmtId="3" fontId="32" fillId="5" borderId="17" xfId="87" applyNumberFormat="1" applyFont="1" applyFill="1" applyBorder="1" applyAlignment="1" applyProtection="1">
      <alignment horizontal="right" vertical="top" wrapText="1"/>
    </xf>
    <xf numFmtId="0" fontId="10" fillId="0" borderId="0" xfId="87"/>
    <xf numFmtId="0" fontId="33" fillId="0" borderId="0" xfId="87" applyFont="1" applyFill="1" applyBorder="1" applyAlignment="1" applyProtection="1">
      <alignment horizontal="center" vertical="top" wrapText="1"/>
    </xf>
    <xf numFmtId="0" fontId="33" fillId="0" borderId="0" xfId="87" applyFont="1" applyFill="1" applyBorder="1" applyAlignment="1" applyProtection="1">
      <alignment vertical="top" wrapText="1"/>
    </xf>
    <xf numFmtId="0" fontId="32" fillId="0" borderId="0" xfId="87" applyFont="1" applyFill="1" applyBorder="1" applyAlignment="1" applyProtection="1">
      <alignment vertical="top" wrapText="1"/>
    </xf>
    <xf numFmtId="3" fontId="33" fillId="0" borderId="0" xfId="87" applyNumberFormat="1" applyFont="1" applyFill="1" applyBorder="1" applyAlignment="1" applyProtection="1">
      <alignment vertical="top" wrapText="1"/>
    </xf>
    <xf numFmtId="3" fontId="32" fillId="0" borderId="0" xfId="87" applyNumberFormat="1" applyFont="1" applyFill="1" applyBorder="1" applyAlignment="1" applyProtection="1">
      <alignment vertical="top" wrapText="1"/>
    </xf>
    <xf numFmtId="0" fontId="10" fillId="0" borderId="0" xfId="87" applyAlignment="1">
      <alignment horizontal="center"/>
    </xf>
    <xf numFmtId="3" fontId="10" fillId="0" borderId="0" xfId="87" applyNumberFormat="1"/>
    <xf numFmtId="3" fontId="10" fillId="0" borderId="0" xfId="87" applyNumberFormat="1" applyFont="1"/>
    <xf numFmtId="0" fontId="33" fillId="0" borderId="0" xfId="87" applyFont="1" applyFill="1" applyBorder="1" applyAlignment="1" applyProtection="1">
      <alignment horizontal="left" vertical="top" wrapText="1"/>
    </xf>
    <xf numFmtId="0" fontId="35" fillId="0" borderId="21" xfId="87" applyFont="1" applyFill="1" applyBorder="1" applyAlignment="1" applyProtection="1">
      <alignment vertical="top" wrapText="1"/>
    </xf>
    <xf numFmtId="3" fontId="35" fillId="0" borderId="21" xfId="87" applyNumberFormat="1" applyFont="1" applyFill="1" applyBorder="1" applyAlignment="1" applyProtection="1">
      <alignment vertical="top" wrapText="1"/>
    </xf>
    <xf numFmtId="3" fontId="32" fillId="0" borderId="21" xfId="87" applyNumberFormat="1" applyFont="1" applyFill="1" applyBorder="1" applyAlignment="1" applyProtection="1">
      <alignment vertical="top" wrapText="1"/>
    </xf>
    <xf numFmtId="0" fontId="32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vertical="top" wrapText="1"/>
    </xf>
    <xf numFmtId="3" fontId="33" fillId="0" borderId="0" xfId="0" applyNumberFormat="1" applyFont="1" applyFill="1" applyBorder="1" applyAlignment="1" applyProtection="1">
      <alignment vertical="top" wrapText="1"/>
    </xf>
    <xf numFmtId="3" fontId="32" fillId="0" borderId="0" xfId="0" applyNumberFormat="1" applyFont="1" applyFill="1" applyBorder="1" applyAlignment="1" applyProtection="1">
      <alignment vertical="top" wrapText="1"/>
    </xf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vertical="top" wrapText="1"/>
    </xf>
    <xf numFmtId="49" fontId="34" fillId="0" borderId="0" xfId="0" applyNumberFormat="1" applyFont="1" applyAlignment="1">
      <alignment vertical="top" wrapText="1"/>
    </xf>
    <xf numFmtId="0" fontId="34" fillId="0" borderId="0" xfId="0" applyFont="1" applyAlignment="1">
      <alignment horizontal="right" vertical="top" wrapText="1"/>
    </xf>
    <xf numFmtId="3" fontId="34" fillId="0" borderId="0" xfId="0" applyNumberFormat="1" applyFont="1" applyAlignment="1">
      <alignment horizontal="right" vertical="top" wrapText="1"/>
    </xf>
    <xf numFmtId="0" fontId="38" fillId="0" borderId="0" xfId="0" applyFont="1" applyAlignment="1">
      <alignment horizontal="right" vertical="top" wrapText="1"/>
    </xf>
    <xf numFmtId="0" fontId="33" fillId="0" borderId="0" xfId="0" applyFont="1" applyFill="1" applyBorder="1" applyAlignment="1" applyProtection="1">
      <alignment horizontal="center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5" fillId="0" borderId="21" xfId="0" applyFont="1" applyFill="1" applyBorder="1" applyAlignment="1" applyProtection="1">
      <alignment vertical="top" wrapText="1"/>
    </xf>
    <xf numFmtId="3" fontId="35" fillId="0" borderId="21" xfId="0" applyNumberFormat="1" applyFont="1" applyFill="1" applyBorder="1" applyAlignment="1" applyProtection="1">
      <alignment vertical="top" wrapText="1"/>
    </xf>
    <xf numFmtId="3" fontId="32" fillId="0" borderId="21" xfId="0" applyNumberFormat="1" applyFont="1" applyFill="1" applyBorder="1" applyAlignment="1" applyProtection="1">
      <alignment vertical="top" wrapText="1"/>
    </xf>
    <xf numFmtId="0" fontId="35" fillId="6" borderId="21" xfId="0" applyFont="1" applyFill="1" applyBorder="1" applyAlignment="1" applyProtection="1">
      <alignment vertical="top" wrapText="1"/>
    </xf>
    <xf numFmtId="3" fontId="35" fillId="6" borderId="21" xfId="0" applyNumberFormat="1" applyFont="1" applyFill="1" applyBorder="1" applyAlignment="1" applyProtection="1">
      <alignment vertical="top" wrapText="1"/>
    </xf>
    <xf numFmtId="3" fontId="32" fillId="6" borderId="1" xfId="87" applyNumberFormat="1" applyFont="1" applyFill="1" applyBorder="1" applyAlignment="1" applyProtection="1">
      <alignment vertical="top" wrapText="1"/>
    </xf>
    <xf numFmtId="0" fontId="39" fillId="0" borderId="0" xfId="0" applyFont="1" applyAlignment="1">
      <alignment horizontal="righ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11" fillId="0" borderId="2" xfId="3" applyNumberFormat="1" applyFont="1" applyFill="1" applyBorder="1" applyAlignment="1">
      <alignment horizontal="right" vertical="center" wrapText="1"/>
    </xf>
    <xf numFmtId="0" fontId="11" fillId="0" borderId="3" xfId="3" applyNumberFormat="1" applyFont="1" applyFill="1" applyBorder="1" applyAlignment="1">
      <alignment horizontal="right" vertical="center" wrapText="1"/>
    </xf>
    <xf numFmtId="169" fontId="11" fillId="0" borderId="1" xfId="3" applyNumberFormat="1" applyFont="1" applyBorder="1" applyAlignment="1">
      <alignment horizontal="center" vertical="center" wrapText="1"/>
    </xf>
    <xf numFmtId="181" fontId="10" fillId="0" borderId="1" xfId="3" applyNumberFormat="1" applyFont="1" applyFill="1" applyBorder="1" applyAlignment="1">
      <alignment horizontal="center" vertical="center"/>
    </xf>
    <xf numFmtId="179" fontId="10" fillId="0" borderId="1" xfId="3" applyNumberFormat="1" applyFont="1" applyBorder="1" applyAlignment="1">
      <alignment horizontal="center" vertical="center"/>
    </xf>
    <xf numFmtId="167" fontId="10" fillId="0" borderId="1" xfId="3" applyNumberFormat="1" applyFont="1" applyBorder="1" applyAlignment="1">
      <alignment horizontal="center" vertical="center"/>
    </xf>
    <xf numFmtId="169" fontId="10" fillId="0" borderId="1" xfId="3" applyNumberFormat="1" applyFont="1" applyBorder="1" applyAlignment="1">
      <alignment horizontal="center" vertical="center"/>
    </xf>
    <xf numFmtId="0" fontId="10" fillId="0" borderId="1" xfId="3" applyNumberFormat="1" applyFont="1" applyBorder="1" applyAlignment="1">
      <alignment horizontal="left" vertical="center" wrapText="1"/>
    </xf>
    <xf numFmtId="175" fontId="10" fillId="0" borderId="1" xfId="3" applyNumberFormat="1" applyFont="1" applyBorder="1" applyAlignment="1">
      <alignment horizontal="center" vertical="center"/>
    </xf>
    <xf numFmtId="182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center" vertical="center"/>
    </xf>
    <xf numFmtId="167" fontId="10" fillId="0" borderId="1" xfId="3" applyNumberFormat="1" applyFont="1" applyFill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0" fillId="0" borderId="0" xfId="3" applyFont="1" applyBorder="1"/>
    <xf numFmtId="165" fontId="10" fillId="0" borderId="0" xfId="3" applyNumberFormat="1" applyFont="1" applyAlignment="1">
      <alignment vertical="center"/>
    </xf>
    <xf numFmtId="165" fontId="10" fillId="0" borderId="0" xfId="3" applyNumberFormat="1" applyFont="1"/>
    <xf numFmtId="0" fontId="10" fillId="0" borderId="0" xfId="3" applyFont="1" applyBorder="1" applyAlignment="1">
      <alignment horizontal="center"/>
    </xf>
    <xf numFmtId="0" fontId="30" fillId="0" borderId="1" xfId="3" applyNumberFormat="1" applyFont="1" applyBorder="1" applyAlignment="1">
      <alignment horizontal="left" vertical="center" wrapText="1"/>
    </xf>
    <xf numFmtId="0" fontId="30" fillId="0" borderId="1" xfId="3" applyFont="1" applyBorder="1" applyAlignment="1">
      <alignment horizontal="left" vertical="center" wrapText="1"/>
    </xf>
    <xf numFmtId="184" fontId="30" fillId="0" borderId="1" xfId="3" applyNumberFormat="1" applyFont="1" applyBorder="1" applyAlignment="1">
      <alignment horizontal="center" vertical="center"/>
    </xf>
    <xf numFmtId="167" fontId="30" fillId="0" borderId="1" xfId="3" applyNumberFormat="1" applyFont="1" applyBorder="1" applyAlignment="1">
      <alignment horizontal="center" vertical="center"/>
    </xf>
    <xf numFmtId="0" fontId="30" fillId="0" borderId="1" xfId="3" applyFont="1" applyBorder="1" applyAlignment="1">
      <alignment horizontal="left" vertical="center"/>
    </xf>
    <xf numFmtId="173" fontId="10" fillId="0" borderId="6" xfId="3" applyNumberFormat="1" applyFont="1" applyFill="1" applyBorder="1" applyAlignment="1">
      <alignment horizontal="center" vertical="center"/>
    </xf>
    <xf numFmtId="3" fontId="30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0" fillId="0" borderId="0" xfId="0" applyNumberFormat="1"/>
    <xf numFmtId="3" fontId="34" fillId="0" borderId="0" xfId="87" applyNumberFormat="1" applyFont="1" applyAlignment="1">
      <alignment horizontal="right" vertical="top" wrapText="1"/>
    </xf>
    <xf numFmtId="167" fontId="30" fillId="0" borderId="1" xfId="3" applyNumberFormat="1" applyFont="1" applyFill="1" applyBorder="1" applyAlignment="1">
      <alignment horizontal="center" vertical="center"/>
    </xf>
    <xf numFmtId="173" fontId="10" fillId="0" borderId="1" xfId="1" applyNumberFormat="1" applyFont="1" applyFill="1" applyBorder="1" applyAlignment="1">
      <alignment horizontal="left" vertical="center" wrapText="1"/>
    </xf>
    <xf numFmtId="165" fontId="41" fillId="0" borderId="0" xfId="0" applyNumberFormat="1" applyFont="1" applyFill="1" applyBorder="1" applyAlignment="1">
      <alignment vertical="center" wrapText="1"/>
    </xf>
    <xf numFmtId="0" fontId="33" fillId="0" borderId="0" xfId="0" applyFont="1"/>
    <xf numFmtId="0" fontId="45" fillId="0" borderId="0" xfId="0" applyFont="1" applyAlignment="1">
      <alignment horizontal="center"/>
    </xf>
    <xf numFmtId="165" fontId="46" fillId="0" borderId="0" xfId="1" applyNumberFormat="1" applyFont="1" applyAlignment="1">
      <alignment horizontal="left"/>
    </xf>
    <xf numFmtId="165" fontId="47" fillId="0" borderId="0" xfId="3" applyNumberFormat="1" applyFont="1" applyAlignment="1">
      <alignment vertical="top"/>
    </xf>
    <xf numFmtId="165" fontId="40" fillId="0" borderId="0" xfId="3" applyNumberFormat="1" applyFont="1" applyAlignment="1"/>
    <xf numFmtId="165" fontId="40" fillId="0" borderId="0" xfId="1" applyNumberFormat="1" applyFont="1" applyAlignment="1">
      <alignment horizontal="left"/>
    </xf>
    <xf numFmtId="165" fontId="40" fillId="0" borderId="0" xfId="3" applyNumberFormat="1" applyFont="1" applyAlignment="1">
      <alignment horizontal="left"/>
    </xf>
    <xf numFmtId="0" fontId="40" fillId="0" borderId="5" xfId="0" applyFont="1" applyBorder="1" applyAlignment="1">
      <alignment horizontal="center" wrapText="1"/>
    </xf>
    <xf numFmtId="165" fontId="41" fillId="7" borderId="1" xfId="0" applyNumberFormat="1" applyFont="1" applyFill="1" applyBorder="1" applyAlignment="1">
      <alignment horizontal="center" vertical="center" wrapText="1"/>
    </xf>
    <xf numFmtId="164" fontId="41" fillId="7" borderId="1" xfId="0" applyNumberFormat="1" applyFont="1" applyFill="1" applyBorder="1" applyAlignment="1">
      <alignment horizontal="center"/>
    </xf>
    <xf numFmtId="185" fontId="40" fillId="7" borderId="1" xfId="0" applyNumberFormat="1" applyFont="1" applyFill="1" applyBorder="1" applyAlignment="1">
      <alignment horizontal="right" vertical="center"/>
    </xf>
    <xf numFmtId="0" fontId="33" fillId="7" borderId="1" xfId="0" applyFont="1" applyFill="1" applyBorder="1"/>
    <xf numFmtId="185" fontId="41" fillId="7" borderId="1" xfId="0" applyNumberFormat="1" applyFont="1" applyFill="1" applyBorder="1" applyAlignment="1">
      <alignment horizontal="right" vertical="center"/>
    </xf>
    <xf numFmtId="185" fontId="44" fillId="0" borderId="0" xfId="0" applyNumberFormat="1" applyFont="1" applyFill="1" applyBorder="1" applyAlignment="1">
      <alignment horizontal="right" vertical="center"/>
    </xf>
    <xf numFmtId="185" fontId="40" fillId="0" borderId="0" xfId="0" applyNumberFormat="1" applyFont="1" applyFill="1" applyBorder="1" applyAlignment="1">
      <alignment horizontal="right"/>
    </xf>
    <xf numFmtId="185" fontId="41" fillId="0" borderId="0" xfId="0" applyNumberFormat="1" applyFont="1" applyFill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0" fillId="0" borderId="0" xfId="0" applyFont="1" applyBorder="1" applyAlignment="1"/>
    <xf numFmtId="0" fontId="40" fillId="0" borderId="0" xfId="0" applyFont="1" applyAlignment="1">
      <alignment horizontal="left"/>
    </xf>
    <xf numFmtId="185" fontId="41" fillId="0" borderId="0" xfId="0" applyNumberFormat="1" applyFont="1" applyBorder="1" applyAlignment="1">
      <alignment horizontal="right"/>
    </xf>
    <xf numFmtId="0" fontId="40" fillId="0" borderId="0" xfId="0" applyFont="1" applyBorder="1" applyAlignment="1">
      <alignment horizontal="left"/>
    </xf>
    <xf numFmtId="164" fontId="40" fillId="0" borderId="0" xfId="0" applyNumberFormat="1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0" fillId="0" borderId="0" xfId="0" applyFont="1" applyAlignment="1"/>
    <xf numFmtId="0" fontId="40" fillId="0" borderId="0" xfId="0" applyFont="1" applyAlignment="1">
      <alignment horizontal="center"/>
    </xf>
    <xf numFmtId="0" fontId="33" fillId="0" borderId="0" xfId="0" applyFont="1" applyAlignment="1"/>
    <xf numFmtId="0" fontId="40" fillId="0" borderId="0" xfId="0" applyFont="1" applyAlignment="1">
      <alignment horizontal="center" vertical="center"/>
    </xf>
    <xf numFmtId="165" fontId="40" fillId="7" borderId="1" xfId="0" applyNumberFormat="1" applyFont="1" applyFill="1" applyBorder="1" applyAlignment="1">
      <alignment horizontal="center" vertical="center" wrapText="1"/>
    </xf>
    <xf numFmtId="164" fontId="15" fillId="7" borderId="1" xfId="1" applyNumberFormat="1" applyFont="1" applyFill="1" applyBorder="1" applyAlignment="1">
      <alignment horizontal="center" vertical="center"/>
    </xf>
    <xf numFmtId="0" fontId="15" fillId="7" borderId="1" xfId="1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 wrapText="1"/>
    </xf>
    <xf numFmtId="0" fontId="10" fillId="7" borderId="0" xfId="3" applyFont="1" applyFill="1" applyBorder="1"/>
    <xf numFmtId="164" fontId="15" fillId="7" borderId="1" xfId="3" applyNumberFormat="1" applyFont="1" applyFill="1" applyBorder="1"/>
    <xf numFmtId="0" fontId="15" fillId="7" borderId="1" xfId="3" applyFont="1" applyFill="1" applyBorder="1"/>
    <xf numFmtId="0" fontId="10" fillId="7" borderId="8" xfId="3" applyFont="1" applyFill="1" applyBorder="1"/>
    <xf numFmtId="0" fontId="10" fillId="7" borderId="9" xfId="3" applyFont="1" applyFill="1" applyBorder="1"/>
    <xf numFmtId="0" fontId="10" fillId="7" borderId="11" xfId="3" applyFont="1" applyFill="1" applyBorder="1"/>
    <xf numFmtId="0" fontId="11" fillId="0" borderId="8" xfId="3" applyNumberFormat="1" applyFont="1" applyFill="1" applyBorder="1" applyAlignment="1">
      <alignment horizontal="right" vertical="center" wrapText="1"/>
    </xf>
    <xf numFmtId="0" fontId="10" fillId="0" borderId="0" xfId="3" applyFont="1" applyBorder="1" applyAlignment="1">
      <alignment vertical="center"/>
    </xf>
    <xf numFmtId="0" fontId="10" fillId="0" borderId="12" xfId="3" applyFont="1" applyBorder="1"/>
    <xf numFmtId="165" fontId="10" fillId="0" borderId="0" xfId="3" applyNumberFormat="1" applyFont="1" applyBorder="1" applyAlignment="1">
      <alignment vertical="center"/>
    </xf>
    <xf numFmtId="165" fontId="10" fillId="0" borderId="0" xfId="3" applyNumberFormat="1" applyFont="1" applyBorder="1"/>
    <xf numFmtId="165" fontId="41" fillId="0" borderId="0" xfId="1" applyNumberFormat="1" applyFont="1" applyAlignment="1">
      <alignment horizontal="left"/>
    </xf>
    <xf numFmtId="0" fontId="48" fillId="0" borderId="0" xfId="0" applyFont="1" applyAlignment="1"/>
    <xf numFmtId="165" fontId="41" fillId="7" borderId="1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165" fontId="27" fillId="2" borderId="2" xfId="3" applyNumberFormat="1" applyFont="1" applyFill="1" applyBorder="1" applyAlignment="1">
      <alignment vertical="center" wrapText="1"/>
    </xf>
    <xf numFmtId="3" fontId="11" fillId="0" borderId="5" xfId="3" applyNumberFormat="1" applyFont="1" applyFill="1" applyBorder="1" applyAlignment="1">
      <alignment horizontal="center" vertical="center" wrapText="1"/>
    </xf>
    <xf numFmtId="3" fontId="11" fillId="0" borderId="3" xfId="3" applyNumberFormat="1" applyFont="1" applyFill="1" applyBorder="1" applyAlignment="1">
      <alignment horizontal="left" vertical="center" wrapText="1"/>
    </xf>
    <xf numFmtId="3" fontId="11" fillId="0" borderId="4" xfId="3" applyNumberFormat="1" applyFont="1" applyFill="1" applyBorder="1" applyAlignment="1">
      <alignment horizontal="left" vertical="center" wrapText="1"/>
    </xf>
    <xf numFmtId="3" fontId="10" fillId="0" borderId="1" xfId="3" applyNumberFormat="1" applyFont="1" applyFill="1" applyBorder="1" applyAlignment="1">
      <alignment horizontal="center" vertical="center"/>
    </xf>
    <xf numFmtId="3" fontId="11" fillId="0" borderId="1" xfId="3" applyNumberFormat="1" applyFont="1" applyFill="1" applyBorder="1" applyAlignment="1">
      <alignment horizontal="center" vertical="center"/>
    </xf>
    <xf numFmtId="3" fontId="10" fillId="3" borderId="1" xfId="3" applyNumberFormat="1" applyFont="1" applyFill="1" applyBorder="1" applyAlignment="1">
      <alignment horizontal="center" vertical="center"/>
    </xf>
    <xf numFmtId="3" fontId="11" fillId="3" borderId="1" xfId="3" applyNumberFormat="1" applyFont="1" applyFill="1" applyBorder="1" applyAlignment="1">
      <alignment horizontal="center" vertical="center"/>
    </xf>
    <xf numFmtId="3" fontId="10" fillId="0" borderId="3" xfId="3" applyNumberFormat="1" applyFont="1" applyFill="1" applyBorder="1" applyAlignment="1">
      <alignment horizontal="center" vertical="center"/>
    </xf>
    <xf numFmtId="3" fontId="11" fillId="0" borderId="4" xfId="3" applyNumberFormat="1" applyFont="1" applyFill="1" applyBorder="1" applyAlignment="1">
      <alignment horizontal="center" vertical="center"/>
    </xf>
    <xf numFmtId="3" fontId="11" fillId="0" borderId="9" xfId="3" applyNumberFormat="1" applyFont="1" applyFill="1" applyBorder="1" applyAlignment="1">
      <alignment horizontal="right" vertical="center" wrapText="1"/>
    </xf>
    <xf numFmtId="3" fontId="27" fillId="0" borderId="1" xfId="3" applyNumberFormat="1" applyFont="1" applyBorder="1" applyAlignment="1">
      <alignment horizontal="center" vertical="center" wrapText="1"/>
    </xf>
    <xf numFmtId="3" fontId="16" fillId="7" borderId="1" xfId="3" applyNumberFormat="1" applyFont="1" applyFill="1" applyBorder="1" applyAlignment="1">
      <alignment horizontal="center"/>
    </xf>
    <xf numFmtId="3" fontId="15" fillId="7" borderId="1" xfId="3" applyNumberFormat="1" applyFont="1" applyFill="1" applyBorder="1" applyAlignment="1">
      <alignment horizontal="center"/>
    </xf>
    <xf numFmtId="3" fontId="16" fillId="0" borderId="0" xfId="3" applyNumberFormat="1" applyFont="1" applyFill="1" applyBorder="1" applyAlignment="1">
      <alignment horizontal="center"/>
    </xf>
    <xf numFmtId="3" fontId="15" fillId="0" borderId="0" xfId="3" applyNumberFormat="1" applyFont="1" applyFill="1" applyBorder="1" applyAlignment="1">
      <alignment horizontal="center"/>
    </xf>
    <xf numFmtId="3" fontId="16" fillId="0" borderId="0" xfId="3" applyNumberFormat="1" applyFont="1" applyAlignment="1"/>
    <xf numFmtId="3" fontId="10" fillId="0" borderId="0" xfId="3" applyNumberFormat="1" applyFont="1"/>
    <xf numFmtId="3" fontId="16" fillId="0" borderId="0" xfId="3" applyNumberFormat="1" applyFont="1" applyAlignment="1">
      <alignment horizontal="left"/>
    </xf>
    <xf numFmtId="3" fontId="10" fillId="0" borderId="0" xfId="3" applyNumberFormat="1" applyFont="1" applyAlignment="1"/>
    <xf numFmtId="3" fontId="10" fillId="0" borderId="0" xfId="3" applyNumberFormat="1" applyFont="1" applyBorder="1" applyAlignment="1">
      <alignment horizontal="center"/>
    </xf>
    <xf numFmtId="3" fontId="15" fillId="0" borderId="0" xfId="3" applyNumberFormat="1" applyFont="1" applyBorder="1" applyAlignment="1"/>
    <xf numFmtId="3" fontId="16" fillId="7" borderId="1" xfId="1" applyNumberFormat="1" applyFont="1" applyFill="1" applyBorder="1" applyAlignment="1">
      <alignment horizontal="center" vertical="center"/>
    </xf>
    <xf numFmtId="3" fontId="15" fillId="7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40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14" fontId="44" fillId="0" borderId="0" xfId="0" applyNumberFormat="1" applyFont="1" applyAlignment="1">
      <alignment horizontal="center"/>
    </xf>
    <xf numFmtId="165" fontId="41" fillId="0" borderId="0" xfId="1" applyNumberFormat="1" applyFont="1" applyAlignment="1">
      <alignment horizontal="left" vertical="center" wrapText="1"/>
    </xf>
    <xf numFmtId="165" fontId="40" fillId="7" borderId="1" xfId="0" applyNumberFormat="1" applyFont="1" applyFill="1" applyBorder="1" applyAlignment="1">
      <alignment horizontal="left" vertical="center" wrapText="1"/>
    </xf>
    <xf numFmtId="165" fontId="41" fillId="7" borderId="1" xfId="0" applyNumberFormat="1" applyFont="1" applyFill="1" applyBorder="1" applyAlignment="1">
      <alignment horizontal="left" vertical="center" wrapText="1"/>
    </xf>
    <xf numFmtId="165" fontId="44" fillId="0" borderId="0" xfId="0" applyNumberFormat="1" applyFont="1" applyFill="1" applyBorder="1" applyAlignment="1">
      <alignment horizontal="center" vertical="center" wrapText="1"/>
    </xf>
    <xf numFmtId="0" fontId="40" fillId="0" borderId="8" xfId="0" applyFont="1" applyBorder="1" applyAlignment="1">
      <alignment horizontal="center" wrapText="1"/>
    </xf>
    <xf numFmtId="0" fontId="40" fillId="0" borderId="9" xfId="0" applyFont="1" applyBorder="1" applyAlignment="1">
      <alignment horizontal="center" wrapText="1"/>
    </xf>
    <xf numFmtId="0" fontId="40" fillId="0" borderId="10" xfId="0" applyFont="1" applyBorder="1" applyAlignment="1">
      <alignment horizontal="center" wrapText="1"/>
    </xf>
    <xf numFmtId="165" fontId="40" fillId="0" borderId="11" xfId="0" applyNumberFormat="1" applyFont="1" applyBorder="1" applyAlignment="1">
      <alignment horizontal="center" wrapText="1"/>
    </xf>
    <xf numFmtId="165" fontId="40" fillId="0" borderId="0" xfId="0" applyNumberFormat="1" applyFont="1" applyBorder="1" applyAlignment="1">
      <alignment horizontal="center" wrapText="1"/>
    </xf>
    <xf numFmtId="165" fontId="40" fillId="0" borderId="12" xfId="0" applyNumberFormat="1" applyFont="1" applyBorder="1" applyAlignment="1">
      <alignment horizontal="center" wrapText="1"/>
    </xf>
    <xf numFmtId="0" fontId="40" fillId="0" borderId="13" xfId="0" applyFont="1" applyBorder="1" applyAlignment="1">
      <alignment horizontal="right" wrapText="1"/>
    </xf>
    <xf numFmtId="0" fontId="40" fillId="0" borderId="5" xfId="0" applyFont="1" applyBorder="1" applyAlignment="1">
      <alignment horizontal="right" wrapText="1"/>
    </xf>
    <xf numFmtId="0" fontId="40" fillId="0" borderId="5" xfId="0" applyFont="1" applyBorder="1" applyAlignment="1">
      <alignment horizontal="left" wrapText="1"/>
    </xf>
    <xf numFmtId="0" fontId="40" fillId="0" borderId="14" xfId="0" applyFont="1" applyBorder="1" applyAlignment="1">
      <alignment horizontal="left" wrapText="1"/>
    </xf>
    <xf numFmtId="165" fontId="41" fillId="7" borderId="1" xfId="0" applyNumberFormat="1" applyFont="1" applyFill="1" applyBorder="1" applyAlignment="1">
      <alignment horizontal="center" vertical="center" wrapText="1"/>
    </xf>
    <xf numFmtId="3" fontId="11" fillId="7" borderId="6" xfId="3" applyNumberFormat="1" applyFont="1" applyFill="1" applyBorder="1" applyAlignment="1">
      <alignment horizontal="center" vertical="center"/>
    </xf>
    <xf numFmtId="3" fontId="11" fillId="7" borderId="7" xfId="3" applyNumberFormat="1" applyFont="1" applyFill="1" applyBorder="1" applyAlignment="1">
      <alignment horizontal="center" vertical="center"/>
    </xf>
    <xf numFmtId="165" fontId="18" fillId="7" borderId="8" xfId="3" applyNumberFormat="1" applyFont="1" applyFill="1" applyBorder="1" applyAlignment="1">
      <alignment horizontal="center" vertical="center" wrapText="1"/>
    </xf>
    <xf numFmtId="165" fontId="18" fillId="7" borderId="10" xfId="3" applyNumberFormat="1" applyFont="1" applyFill="1" applyBorder="1" applyAlignment="1">
      <alignment horizontal="center" vertical="center" wrapText="1"/>
    </xf>
    <xf numFmtId="165" fontId="18" fillId="7" borderId="11" xfId="3" applyNumberFormat="1" applyFont="1" applyFill="1" applyBorder="1" applyAlignment="1">
      <alignment horizontal="center" vertical="center" wrapText="1"/>
    </xf>
    <xf numFmtId="165" fontId="18" fillId="7" borderId="12" xfId="3" applyNumberFormat="1" applyFont="1" applyFill="1" applyBorder="1" applyAlignment="1">
      <alignment horizontal="center" vertical="center" wrapText="1"/>
    </xf>
    <xf numFmtId="165" fontId="18" fillId="7" borderId="13" xfId="3" applyNumberFormat="1" applyFont="1" applyFill="1" applyBorder="1" applyAlignment="1">
      <alignment horizontal="center" vertical="center" wrapText="1"/>
    </xf>
    <xf numFmtId="165" fontId="18" fillId="7" borderId="14" xfId="3" applyNumberFormat="1" applyFont="1" applyFill="1" applyBorder="1" applyAlignment="1">
      <alignment horizontal="center" vertical="center" wrapText="1"/>
    </xf>
    <xf numFmtId="165" fontId="27" fillId="2" borderId="2" xfId="3" applyNumberFormat="1" applyFont="1" applyFill="1" applyBorder="1" applyAlignment="1">
      <alignment horizontal="left" vertical="center" wrapText="1"/>
    </xf>
    <xf numFmtId="165" fontId="27" fillId="2" borderId="3" xfId="3" applyNumberFormat="1" applyFont="1" applyFill="1" applyBorder="1" applyAlignment="1">
      <alignment horizontal="left" vertical="center" wrapText="1"/>
    </xf>
    <xf numFmtId="165" fontId="27" fillId="2" borderId="4" xfId="3" applyNumberFormat="1" applyFont="1" applyFill="1" applyBorder="1" applyAlignment="1">
      <alignment horizontal="left" vertical="center" wrapText="1"/>
    </xf>
    <xf numFmtId="166" fontId="11" fillId="0" borderId="1" xfId="3" applyNumberFormat="1" applyFont="1" applyBorder="1" applyAlignment="1">
      <alignment horizontal="center" vertical="center"/>
    </xf>
    <xf numFmtId="173" fontId="27" fillId="0" borderId="6" xfId="3" applyNumberFormat="1" applyFont="1" applyBorder="1" applyAlignment="1">
      <alignment horizontal="center" vertical="center"/>
    </xf>
    <xf numFmtId="173" fontId="27" fillId="0" borderId="7" xfId="3" applyNumberFormat="1" applyFont="1" applyBorder="1" applyAlignment="1">
      <alignment horizontal="center" vertical="center"/>
    </xf>
    <xf numFmtId="167" fontId="27" fillId="0" borderId="6" xfId="3" applyNumberFormat="1" applyFont="1" applyBorder="1" applyAlignment="1">
      <alignment horizontal="center" vertical="center"/>
    </xf>
    <xf numFmtId="167" fontId="27" fillId="0" borderId="7" xfId="3" applyNumberFormat="1" applyFont="1" applyBorder="1" applyAlignment="1">
      <alignment horizontal="center" vertical="center"/>
    </xf>
    <xf numFmtId="173" fontId="27" fillId="0" borderId="6" xfId="3" applyNumberFormat="1" applyFont="1" applyBorder="1" applyAlignment="1">
      <alignment horizontal="center" vertical="center" wrapText="1"/>
    </xf>
    <xf numFmtId="173" fontId="27" fillId="0" borderId="7" xfId="3" applyNumberFormat="1" applyFont="1" applyBorder="1" applyAlignment="1">
      <alignment horizontal="center" vertical="center" wrapText="1"/>
    </xf>
    <xf numFmtId="168" fontId="27" fillId="0" borderId="6" xfId="3" applyNumberFormat="1" applyFont="1" applyBorder="1" applyAlignment="1">
      <alignment horizontal="center" vertical="center" wrapText="1"/>
    </xf>
    <xf numFmtId="168" fontId="27" fillId="0" borderId="7" xfId="3" applyNumberFormat="1" applyFont="1" applyBorder="1" applyAlignment="1">
      <alignment horizontal="center" vertical="center" wrapText="1"/>
    </xf>
    <xf numFmtId="3" fontId="27" fillId="0" borderId="6" xfId="3" applyNumberFormat="1" applyFont="1" applyBorder="1" applyAlignment="1">
      <alignment horizontal="center" vertical="center"/>
    </xf>
    <xf numFmtId="3" fontId="27" fillId="0" borderId="7" xfId="3" applyNumberFormat="1" applyFont="1" applyBorder="1" applyAlignment="1">
      <alignment horizontal="center" vertical="center"/>
    </xf>
    <xf numFmtId="0" fontId="15" fillId="0" borderId="0" xfId="3" applyFont="1" applyBorder="1" applyAlignment="1">
      <alignment horizontal="center"/>
    </xf>
    <xf numFmtId="0" fontId="16" fillId="0" borderId="0" xfId="3" applyFont="1" applyAlignment="1">
      <alignment horizontal="center" vertical="center"/>
    </xf>
    <xf numFmtId="3" fontId="10" fillId="0" borderId="0" xfId="3" applyNumberFormat="1" applyFont="1" applyAlignment="1">
      <alignment horizontal="center"/>
    </xf>
    <xf numFmtId="169" fontId="27" fillId="0" borderId="2" xfId="3" applyNumberFormat="1" applyFont="1" applyBorder="1" applyAlignment="1">
      <alignment horizontal="center" vertical="center"/>
    </xf>
    <xf numFmtId="169" fontId="27" fillId="0" borderId="4" xfId="3" applyNumberFormat="1" applyFont="1" applyBorder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4" xfId="3" applyNumberFormat="1" applyFont="1" applyBorder="1" applyAlignment="1">
      <alignment horizontal="center" vertical="center"/>
    </xf>
    <xf numFmtId="0" fontId="11" fillId="3" borderId="2" xfId="3" applyNumberFormat="1" applyFont="1" applyFill="1" applyBorder="1" applyAlignment="1">
      <alignment horizontal="right" vertical="center" wrapText="1"/>
    </xf>
    <xf numFmtId="0" fontId="11" fillId="3" borderId="3" xfId="3" applyNumberFormat="1" applyFont="1" applyFill="1" applyBorder="1" applyAlignment="1">
      <alignment horizontal="right" vertical="center" wrapText="1"/>
    </xf>
    <xf numFmtId="0" fontId="11" fillId="3" borderId="4" xfId="3" applyNumberFormat="1" applyFont="1" applyFill="1" applyBorder="1" applyAlignment="1">
      <alignment horizontal="right" vertical="center" wrapText="1"/>
    </xf>
    <xf numFmtId="3" fontId="11" fillId="0" borderId="2" xfId="3" applyNumberFormat="1" applyFont="1" applyBorder="1" applyAlignment="1">
      <alignment horizontal="center" vertical="center"/>
    </xf>
    <xf numFmtId="3" fontId="11" fillId="0" borderId="4" xfId="3" applyNumberFormat="1" applyFont="1" applyBorder="1" applyAlignment="1">
      <alignment horizontal="center" vertical="center"/>
    </xf>
    <xf numFmtId="3" fontId="11" fillId="0" borderId="6" xfId="3" applyNumberFormat="1" applyFont="1" applyBorder="1" applyAlignment="1">
      <alignment horizontal="center" vertical="center"/>
    </xf>
    <xf numFmtId="3" fontId="11" fillId="0" borderId="7" xfId="3" applyNumberFormat="1" applyFont="1" applyBorder="1" applyAlignment="1">
      <alignment horizontal="center" vertical="center"/>
    </xf>
    <xf numFmtId="0" fontId="11" fillId="0" borderId="2" xfId="3" applyNumberFormat="1" applyFont="1" applyFill="1" applyBorder="1" applyAlignment="1">
      <alignment horizontal="right" vertical="center" wrapText="1"/>
    </xf>
    <xf numFmtId="0" fontId="11" fillId="0" borderId="3" xfId="3" applyNumberFormat="1" applyFont="1" applyFill="1" applyBorder="1" applyAlignment="1">
      <alignment horizontal="right" vertical="center" wrapText="1"/>
    </xf>
    <xf numFmtId="0" fontId="11" fillId="0" borderId="4" xfId="3" applyNumberFormat="1" applyFont="1" applyFill="1" applyBorder="1" applyAlignment="1">
      <alignment horizontal="right" vertical="center" wrapText="1"/>
    </xf>
    <xf numFmtId="173" fontId="11" fillId="0" borderId="6" xfId="3" applyNumberFormat="1" applyFont="1" applyBorder="1" applyAlignment="1">
      <alignment horizontal="center" vertical="center"/>
    </xf>
    <xf numFmtId="173" fontId="11" fillId="0" borderId="7" xfId="3" applyNumberFormat="1" applyFont="1" applyBorder="1" applyAlignment="1">
      <alignment horizontal="center" vertical="center"/>
    </xf>
    <xf numFmtId="167" fontId="11" fillId="0" borderId="6" xfId="3" applyNumberFormat="1" applyFont="1" applyBorder="1" applyAlignment="1">
      <alignment horizontal="center" vertical="center"/>
    </xf>
    <xf numFmtId="167" fontId="11" fillId="0" borderId="7" xfId="3" applyNumberFormat="1" applyFont="1" applyBorder="1" applyAlignment="1">
      <alignment horizontal="center" vertical="center"/>
    </xf>
    <xf numFmtId="173" fontId="11" fillId="0" borderId="6" xfId="3" applyNumberFormat="1" applyFont="1" applyBorder="1" applyAlignment="1">
      <alignment horizontal="center" vertical="center" wrapText="1"/>
    </xf>
    <xf numFmtId="173" fontId="11" fillId="0" borderId="7" xfId="3" applyNumberFormat="1" applyFont="1" applyBorder="1" applyAlignment="1">
      <alignment horizontal="center" vertical="center" wrapText="1"/>
    </xf>
    <xf numFmtId="168" fontId="11" fillId="0" borderId="6" xfId="3" applyNumberFormat="1" applyFont="1" applyBorder="1" applyAlignment="1">
      <alignment horizontal="center" vertical="center" wrapText="1"/>
    </xf>
    <xf numFmtId="168" fontId="11" fillId="0" borderId="7" xfId="3" applyNumberFormat="1" applyFont="1" applyBorder="1" applyAlignment="1">
      <alignment horizontal="center" vertical="center" wrapText="1"/>
    </xf>
    <xf numFmtId="169" fontId="11" fillId="0" borderId="2" xfId="3" applyNumberFormat="1" applyFont="1" applyBorder="1" applyAlignment="1">
      <alignment horizontal="center" vertical="center"/>
    </xf>
    <xf numFmtId="169" fontId="11" fillId="0" borderId="4" xfId="3" applyNumberFormat="1" applyFont="1" applyBorder="1" applyAlignment="1">
      <alignment horizontal="center" vertical="center"/>
    </xf>
    <xf numFmtId="165" fontId="11" fillId="2" borderId="2" xfId="3" applyNumberFormat="1" applyFont="1" applyFill="1" applyBorder="1" applyAlignment="1">
      <alignment horizontal="left" vertical="center" wrapText="1"/>
    </xf>
    <xf numFmtId="165" fontId="11" fillId="2" borderId="3" xfId="3" applyNumberFormat="1" applyFont="1" applyFill="1" applyBorder="1" applyAlignment="1">
      <alignment horizontal="left" vertical="center" wrapText="1"/>
    </xf>
    <xf numFmtId="165" fontId="11" fillId="2" borderId="4" xfId="3" applyNumberFormat="1" applyFont="1" applyFill="1" applyBorder="1" applyAlignment="1">
      <alignment horizontal="left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5" fontId="27" fillId="0" borderId="4" xfId="3" applyNumberFormat="1" applyFont="1" applyFill="1" applyBorder="1" applyAlignment="1">
      <alignment horizontal="center" vertical="center" wrapText="1"/>
    </xf>
    <xf numFmtId="173" fontId="11" fillId="0" borderId="1" xfId="3" applyNumberFormat="1" applyFont="1" applyBorder="1" applyAlignment="1">
      <alignment horizontal="center" vertical="center"/>
    </xf>
    <xf numFmtId="167" fontId="11" fillId="0" borderId="1" xfId="3" applyNumberFormat="1" applyFont="1" applyBorder="1" applyAlignment="1">
      <alignment horizontal="center" vertical="center"/>
    </xf>
    <xf numFmtId="173" fontId="11" fillId="0" borderId="1" xfId="3" applyNumberFormat="1" applyFont="1" applyBorder="1" applyAlignment="1">
      <alignment horizontal="center" vertical="center" wrapText="1"/>
    </xf>
    <xf numFmtId="168" fontId="11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/>
    </xf>
    <xf numFmtId="169" fontId="11" fillId="0" borderId="1" xfId="3" applyNumberFormat="1" applyFont="1" applyBorder="1" applyAlignment="1">
      <alignment horizontal="center" vertical="center"/>
    </xf>
    <xf numFmtId="0" fontId="17" fillId="2" borderId="1" xfId="3" applyFont="1" applyFill="1" applyBorder="1" applyAlignment="1">
      <alignment horizontal="center" vertical="center" wrapText="1"/>
    </xf>
    <xf numFmtId="165" fontId="11" fillId="2" borderId="13" xfId="3" applyNumberFormat="1" applyFont="1" applyFill="1" applyBorder="1" applyAlignment="1">
      <alignment horizontal="left" vertical="center" wrapText="1"/>
    </xf>
    <xf numFmtId="165" fontId="11" fillId="2" borderId="5" xfId="3" applyNumberFormat="1" applyFont="1" applyFill="1" applyBorder="1" applyAlignment="1">
      <alignment horizontal="left" vertical="center" wrapText="1"/>
    </xf>
    <xf numFmtId="165" fontId="11" fillId="2" borderId="14" xfId="3" applyNumberFormat="1" applyFont="1" applyFill="1" applyBorder="1" applyAlignment="1">
      <alignment horizontal="left" vertical="center" wrapText="1"/>
    </xf>
    <xf numFmtId="0" fontId="11" fillId="7" borderId="15" xfId="1" applyFont="1" applyFill="1" applyBorder="1" applyAlignment="1">
      <alignment horizontal="center" vertical="center" wrapText="1"/>
    </xf>
    <xf numFmtId="0" fontId="11" fillId="7" borderId="7" xfId="1" applyFont="1" applyFill="1" applyBorder="1" applyAlignment="1">
      <alignment horizontal="center" vertical="center" wrapText="1"/>
    </xf>
    <xf numFmtId="165" fontId="14" fillId="7" borderId="2" xfId="3" applyNumberFormat="1" applyFont="1" applyFill="1" applyBorder="1" applyAlignment="1">
      <alignment horizontal="center" vertical="center" wrapText="1"/>
    </xf>
    <xf numFmtId="165" fontId="14" fillId="7" borderId="3" xfId="3" applyNumberFormat="1" applyFont="1" applyFill="1" applyBorder="1" applyAlignment="1">
      <alignment horizontal="center" vertical="center" wrapText="1"/>
    </xf>
    <xf numFmtId="165" fontId="14" fillId="7" borderId="4" xfId="3" applyNumberFormat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1" fillId="7" borderId="13" xfId="1" applyFont="1" applyFill="1" applyBorder="1" applyAlignment="1">
      <alignment horizontal="center" vertical="center" wrapText="1"/>
    </xf>
    <xf numFmtId="0" fontId="11" fillId="7" borderId="14" xfId="1" applyFont="1" applyFill="1" applyBorder="1" applyAlignment="1">
      <alignment horizontal="center" vertical="center" wrapText="1"/>
    </xf>
    <xf numFmtId="165" fontId="11" fillId="7" borderId="15" xfId="1" applyNumberFormat="1" applyFont="1" applyFill="1" applyBorder="1" applyAlignment="1">
      <alignment horizontal="center" vertical="center" wrapText="1"/>
    </xf>
    <xf numFmtId="165" fontId="11" fillId="7" borderId="7" xfId="1" applyNumberFormat="1" applyFont="1" applyFill="1" applyBorder="1" applyAlignment="1">
      <alignment horizontal="center" vertical="center" wrapText="1"/>
    </xf>
    <xf numFmtId="0" fontId="11" fillId="7" borderId="8" xfId="1" applyFont="1" applyFill="1" applyBorder="1" applyAlignment="1">
      <alignment horizontal="center" vertical="center" wrapText="1"/>
    </xf>
    <xf numFmtId="0" fontId="11" fillId="7" borderId="9" xfId="1" applyFont="1" applyFill="1" applyBorder="1" applyAlignment="1">
      <alignment horizontal="center" vertical="center" wrapText="1"/>
    </xf>
    <xf numFmtId="0" fontId="11" fillId="7" borderId="10" xfId="1" applyFont="1" applyFill="1" applyBorder="1" applyAlignment="1">
      <alignment horizontal="center" vertical="center" wrapText="1"/>
    </xf>
    <xf numFmtId="0" fontId="11" fillId="7" borderId="5" xfId="1" applyFont="1" applyFill="1" applyBorder="1" applyAlignment="1">
      <alignment horizontal="center" vertical="center" wrapText="1"/>
    </xf>
    <xf numFmtId="165" fontId="16" fillId="0" borderId="0" xfId="1" applyNumberFormat="1" applyFont="1" applyAlignment="1">
      <alignment horizontal="left"/>
    </xf>
    <xf numFmtId="165" fontId="11" fillId="7" borderId="2" xfId="3" applyNumberFormat="1" applyFont="1" applyFill="1" applyBorder="1" applyAlignment="1">
      <alignment horizontal="left" vertical="center" wrapText="1"/>
    </xf>
    <xf numFmtId="165" fontId="11" fillId="7" borderId="3" xfId="3" applyNumberFormat="1" applyFont="1" applyFill="1" applyBorder="1" applyAlignment="1">
      <alignment horizontal="left" vertical="center" wrapText="1"/>
    </xf>
    <xf numFmtId="165" fontId="11" fillId="7" borderId="4" xfId="3" applyNumberFormat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/>
    </xf>
    <xf numFmtId="3" fontId="11" fillId="7" borderId="6" xfId="1" applyNumberFormat="1" applyFont="1" applyFill="1" applyBorder="1" applyAlignment="1">
      <alignment horizontal="center" vertical="center"/>
    </xf>
    <xf numFmtId="3" fontId="11" fillId="7" borderId="7" xfId="1" applyNumberFormat="1" applyFont="1" applyFill="1" applyBorder="1" applyAlignment="1">
      <alignment horizontal="center" vertical="center"/>
    </xf>
    <xf numFmtId="165" fontId="18" fillId="7" borderId="8" xfId="1" applyNumberFormat="1" applyFont="1" applyFill="1" applyBorder="1" applyAlignment="1">
      <alignment horizontal="center" vertical="center" wrapText="1"/>
    </xf>
    <xf numFmtId="165" fontId="18" fillId="7" borderId="9" xfId="1" applyNumberFormat="1" applyFont="1" applyFill="1" applyBorder="1" applyAlignment="1">
      <alignment horizontal="center" vertical="center" wrapText="1"/>
    </xf>
    <xf numFmtId="165" fontId="18" fillId="7" borderId="10" xfId="1" applyNumberFormat="1" applyFont="1" applyFill="1" applyBorder="1" applyAlignment="1">
      <alignment horizontal="center" vertical="center" wrapText="1"/>
    </xf>
    <xf numFmtId="165" fontId="18" fillId="7" borderId="11" xfId="1" applyNumberFormat="1" applyFont="1" applyFill="1" applyBorder="1" applyAlignment="1">
      <alignment horizontal="center" vertical="center" wrapText="1"/>
    </xf>
    <xf numFmtId="165" fontId="18" fillId="7" borderId="0" xfId="1" applyNumberFormat="1" applyFont="1" applyFill="1" applyBorder="1" applyAlignment="1">
      <alignment horizontal="center" vertical="center" wrapText="1"/>
    </xf>
    <xf numFmtId="165" fontId="18" fillId="7" borderId="12" xfId="1" applyNumberFormat="1" applyFont="1" applyFill="1" applyBorder="1" applyAlignment="1">
      <alignment horizontal="center" vertical="center" wrapText="1"/>
    </xf>
    <xf numFmtId="165" fontId="18" fillId="7" borderId="13" xfId="1" applyNumberFormat="1" applyFont="1" applyFill="1" applyBorder="1" applyAlignment="1">
      <alignment horizontal="center" vertical="center" wrapText="1"/>
    </xf>
    <xf numFmtId="165" fontId="18" fillId="7" borderId="5" xfId="1" applyNumberFormat="1" applyFont="1" applyFill="1" applyBorder="1" applyAlignment="1">
      <alignment horizontal="center" vertical="center" wrapText="1"/>
    </xf>
    <xf numFmtId="165" fontId="18" fillId="7" borderId="14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left" vertical="center" wrapText="1"/>
    </xf>
    <xf numFmtId="165" fontId="11" fillId="0" borderId="3" xfId="1" applyNumberFormat="1" applyFont="1" applyFill="1" applyBorder="1" applyAlignment="1">
      <alignment horizontal="left" vertical="center" wrapText="1"/>
    </xf>
    <xf numFmtId="165" fontId="11" fillId="0" borderId="5" xfId="1" applyNumberFormat="1" applyFont="1" applyFill="1" applyBorder="1" applyAlignment="1">
      <alignment horizontal="left" vertical="center" wrapText="1"/>
    </xf>
    <xf numFmtId="165" fontId="11" fillId="0" borderId="4" xfId="1" applyNumberFormat="1" applyFont="1" applyFill="1" applyBorder="1" applyAlignment="1">
      <alignment horizontal="left" vertical="center" wrapText="1"/>
    </xf>
    <xf numFmtId="0" fontId="15" fillId="0" borderId="0" xfId="1" applyFont="1" applyBorder="1" applyAlignment="1">
      <alignment horizontal="center"/>
    </xf>
    <xf numFmtId="0" fontId="10" fillId="0" borderId="2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 wrapText="1"/>
    </xf>
    <xf numFmtId="0" fontId="10" fillId="0" borderId="4" xfId="3" applyFont="1" applyFill="1" applyBorder="1" applyAlignment="1">
      <alignment horizontal="left" vertical="center" wrapText="1"/>
    </xf>
    <xf numFmtId="173" fontId="30" fillId="0" borderId="2" xfId="3" applyNumberFormat="1" applyFont="1" applyFill="1" applyBorder="1" applyAlignment="1">
      <alignment horizontal="left" vertical="center" wrapText="1"/>
    </xf>
    <xf numFmtId="173" fontId="30" fillId="0" borderId="3" xfId="3" applyNumberFormat="1" applyFont="1" applyFill="1" applyBorder="1" applyAlignment="1">
      <alignment horizontal="left" vertical="center" wrapText="1"/>
    </xf>
    <xf numFmtId="173" fontId="30" fillId="0" borderId="4" xfId="3" applyNumberFormat="1" applyFont="1" applyFill="1" applyBorder="1" applyAlignment="1">
      <alignment horizontal="left" vertical="center" wrapText="1"/>
    </xf>
    <xf numFmtId="173" fontId="10" fillId="0" borderId="2" xfId="1" applyNumberFormat="1" applyFont="1" applyFill="1" applyBorder="1" applyAlignment="1">
      <alignment horizontal="left" vertical="center" wrapText="1"/>
    </xf>
    <xf numFmtId="173" fontId="10" fillId="0" borderId="3" xfId="1" applyNumberFormat="1" applyFont="1" applyFill="1" applyBorder="1" applyAlignment="1">
      <alignment horizontal="left" vertical="center" wrapText="1"/>
    </xf>
    <xf numFmtId="173" fontId="10" fillId="0" borderId="4" xfId="1" applyNumberFormat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/>
    </xf>
    <xf numFmtId="0" fontId="12" fillId="7" borderId="8" xfId="1" applyFill="1" applyBorder="1" applyAlignment="1">
      <alignment horizontal="center" vertical="center"/>
    </xf>
    <xf numFmtId="0" fontId="12" fillId="7" borderId="9" xfId="1" applyFill="1" applyBorder="1" applyAlignment="1">
      <alignment horizontal="center" vertical="center"/>
    </xf>
    <xf numFmtId="0" fontId="12" fillId="7" borderId="10" xfId="1" applyFill="1" applyBorder="1" applyAlignment="1">
      <alignment horizontal="center" vertical="center"/>
    </xf>
    <xf numFmtId="0" fontId="12" fillId="7" borderId="13" xfId="1" applyFill="1" applyBorder="1" applyAlignment="1">
      <alignment horizontal="center" vertical="center"/>
    </xf>
    <xf numFmtId="0" fontId="12" fillId="7" borderId="5" xfId="1" applyFill="1" applyBorder="1" applyAlignment="1">
      <alignment horizontal="center" vertical="center"/>
    </xf>
    <xf numFmtId="0" fontId="12" fillId="7" borderId="14" xfId="1" applyFill="1" applyBorder="1" applyAlignment="1">
      <alignment horizontal="center" vertical="center"/>
    </xf>
    <xf numFmtId="0" fontId="35" fillId="6" borderId="18" xfId="0" applyFont="1" applyFill="1" applyBorder="1" applyAlignment="1" applyProtection="1">
      <alignment horizontal="left" vertical="top" wrapText="1"/>
    </xf>
    <xf numFmtId="0" fontId="35" fillId="6" borderId="19" xfId="0" applyFont="1" applyFill="1" applyBorder="1" applyAlignment="1" applyProtection="1">
      <alignment horizontal="left" vertical="top" wrapText="1"/>
    </xf>
    <xf numFmtId="0" fontId="35" fillId="6" borderId="20" xfId="0" applyFont="1" applyFill="1" applyBorder="1" applyAlignment="1" applyProtection="1">
      <alignment horizontal="left" vertical="top" wrapText="1"/>
    </xf>
    <xf numFmtId="3" fontId="32" fillId="0" borderId="9" xfId="87" applyNumberFormat="1" applyFont="1" applyFill="1" applyBorder="1" applyAlignment="1" applyProtection="1">
      <alignment horizontal="center" vertical="top" wrapText="1"/>
    </xf>
    <xf numFmtId="0" fontId="33" fillId="2" borderId="2" xfId="0" applyFont="1" applyFill="1" applyBorder="1" applyAlignment="1" applyProtection="1">
      <alignment horizontal="left" vertical="top" wrapText="1"/>
    </xf>
    <xf numFmtId="0" fontId="33" fillId="2" borderId="4" xfId="0" applyFont="1" applyFill="1" applyBorder="1" applyAlignment="1" applyProtection="1">
      <alignment horizontal="left" vertical="top" wrapText="1"/>
    </xf>
    <xf numFmtId="0" fontId="10" fillId="6" borderId="1" xfId="87" applyFill="1" applyBorder="1" applyAlignment="1">
      <alignment horizontal="left"/>
    </xf>
    <xf numFmtId="0" fontId="35" fillId="0" borderId="18" xfId="87" applyFont="1" applyFill="1" applyBorder="1" applyAlignment="1" applyProtection="1">
      <alignment horizontal="center" vertical="top" wrapText="1"/>
    </xf>
    <xf numFmtId="0" fontId="35" fillId="0" borderId="19" xfId="87" applyFont="1" applyFill="1" applyBorder="1" applyAlignment="1" applyProtection="1">
      <alignment horizontal="center" vertical="top" wrapText="1"/>
    </xf>
    <xf numFmtId="0" fontId="35" fillId="0" borderId="20" xfId="87" applyFont="1" applyFill="1" applyBorder="1" applyAlignment="1" applyProtection="1">
      <alignment horizontal="center" vertical="top" wrapText="1"/>
    </xf>
    <xf numFmtId="0" fontId="33" fillId="2" borderId="1" xfId="0" applyFont="1" applyFill="1" applyBorder="1" applyAlignment="1" applyProtection="1">
      <alignment horizontal="left" vertical="top" wrapText="1"/>
    </xf>
    <xf numFmtId="0" fontId="35" fillId="0" borderId="18" xfId="0" applyFont="1" applyFill="1" applyBorder="1" applyAlignment="1" applyProtection="1">
      <alignment horizontal="center" vertical="top" wrapText="1"/>
    </xf>
    <xf numFmtId="0" fontId="35" fillId="0" borderId="19" xfId="0" applyFont="1" applyFill="1" applyBorder="1" applyAlignment="1" applyProtection="1">
      <alignment horizontal="center" vertical="top" wrapText="1"/>
    </xf>
    <xf numFmtId="0" fontId="35" fillId="0" borderId="20" xfId="0" applyFont="1" applyFill="1" applyBorder="1" applyAlignment="1" applyProtection="1">
      <alignment horizontal="center" vertical="top" wrapText="1"/>
    </xf>
    <xf numFmtId="165" fontId="27" fillId="2" borderId="3" xfId="3" applyNumberFormat="1" applyFont="1" applyFill="1" applyBorder="1" applyAlignment="1">
      <alignment horizontal="center" vertical="center" wrapText="1"/>
    </xf>
    <xf numFmtId="0" fontId="32" fillId="0" borderId="9" xfId="87" applyFont="1" applyFill="1" applyBorder="1" applyAlignment="1" applyProtection="1">
      <alignment horizontal="left" vertical="center" wrapText="1"/>
    </xf>
    <xf numFmtId="0" fontId="32" fillId="0" borderId="5" xfId="87" applyFont="1" applyFill="1" applyBorder="1" applyAlignment="1" applyProtection="1">
      <alignment horizontal="left" vertical="top" wrapText="1"/>
    </xf>
  </cellXfs>
  <cellStyles count="88">
    <cellStyle name="Ezres 2" xfId="12"/>
    <cellStyle name="Ezres 2 2" xfId="29"/>
    <cellStyle name="Ezres 2 2 2" xfId="42"/>
    <cellStyle name="Ezres 2 3" xfId="43"/>
    <cellStyle name="Ezres 3" xfId="39"/>
    <cellStyle name="Ezres 3 2" xfId="44"/>
    <cellStyle name="Ezres 4" xfId="45"/>
    <cellStyle name="Ezres 4 2" xfId="46"/>
    <cellStyle name="Ezres 5" xfId="47"/>
    <cellStyle name="Jegyzet 2" xfId="40"/>
    <cellStyle name="Jegyzet 2 2" xfId="48"/>
    <cellStyle name="Normál" xfId="0" builtinId="0"/>
    <cellStyle name="Normál 2" xfId="1"/>
    <cellStyle name="Normál 2 2" xfId="3"/>
    <cellStyle name="Normál 3" xfId="2"/>
    <cellStyle name="Normál 3 2" xfId="5"/>
    <cellStyle name="Normál 4" xfId="4"/>
    <cellStyle name="Normál 4 2" xfId="6"/>
    <cellStyle name="Normál 4 2 2" xfId="7"/>
    <cellStyle name="Normál 4 2 2 2" xfId="9"/>
    <cellStyle name="Normál 4 2 2 2 2" xfId="19"/>
    <cellStyle name="Normál 4 2 2 2 2 2" xfId="36"/>
    <cellStyle name="Normál 4 2 2 2 2 2 2" xfId="49"/>
    <cellStyle name="Normál 4 2 2 2 2 3" xfId="50"/>
    <cellStyle name="Normál 4 2 2 2 3" xfId="26"/>
    <cellStyle name="Normál 4 2 2 2 3 2" xfId="51"/>
    <cellStyle name="Normál 4 2 2 2 4" xfId="52"/>
    <cellStyle name="Normál 4 2 2 3" xfId="11"/>
    <cellStyle name="Normál 4 2 2 3 2" xfId="21"/>
    <cellStyle name="Normál 4 2 2 3 2 2" xfId="38"/>
    <cellStyle name="Normál 4 2 2 3 2 2 2" xfId="53"/>
    <cellStyle name="Normál 4 2 2 3 2 3" xfId="54"/>
    <cellStyle name="Normál 4 2 2 3 3" xfId="28"/>
    <cellStyle name="Normál 4 2 2 3 3 2" xfId="55"/>
    <cellStyle name="Normál 4 2 2 3 4" xfId="56"/>
    <cellStyle name="Normál 4 2 2 4" xfId="17"/>
    <cellStyle name="Normál 4 2 2 4 2" xfId="34"/>
    <cellStyle name="Normál 4 2 2 4 2 2" xfId="57"/>
    <cellStyle name="Normál 4 2 2 4 3" xfId="58"/>
    <cellStyle name="Normál 4 2 2 5" xfId="24"/>
    <cellStyle name="Normál 4 2 2 5 2" xfId="59"/>
    <cellStyle name="Normál 4 2 2 6" xfId="60"/>
    <cellStyle name="Normál 4 2 3" xfId="8"/>
    <cellStyle name="Normál 4 2 3 2" xfId="18"/>
    <cellStyle name="Normál 4 2 3 2 2" xfId="35"/>
    <cellStyle name="Normál 4 2 3 2 2 2" xfId="61"/>
    <cellStyle name="Normál 4 2 3 2 3" xfId="62"/>
    <cellStyle name="Normál 4 2 3 3" xfId="25"/>
    <cellStyle name="Normál 4 2 3 3 2" xfId="63"/>
    <cellStyle name="Normál 4 2 3 4" xfId="64"/>
    <cellStyle name="Normál 4 2 4" xfId="10"/>
    <cellStyle name="Normál 4 2 4 2" xfId="20"/>
    <cellStyle name="Normál 4 2 4 2 2" xfId="37"/>
    <cellStyle name="Normál 4 2 4 2 2 2" xfId="65"/>
    <cellStyle name="Normál 4 2 4 2 3" xfId="66"/>
    <cellStyle name="Normál 4 2 4 3" xfId="27"/>
    <cellStyle name="Normál 4 2 4 3 2" xfId="67"/>
    <cellStyle name="Normál 4 2 4 4" xfId="68"/>
    <cellStyle name="Normál 4 2 5" xfId="14"/>
    <cellStyle name="Normál 4 2 5 2" xfId="31"/>
    <cellStyle name="Normál 4 2 5 2 2" xfId="69"/>
    <cellStyle name="Normál 4 2 5 3" xfId="70"/>
    <cellStyle name="Normál 4 2 6" xfId="16"/>
    <cellStyle name="Normál 4 2 6 2" xfId="33"/>
    <cellStyle name="Normál 4 2 6 2 2" xfId="71"/>
    <cellStyle name="Normál 4 2 6 3" xfId="72"/>
    <cellStyle name="Normál 4 2 7" xfId="23"/>
    <cellStyle name="Normál 4 2 7 2" xfId="73"/>
    <cellStyle name="Normál 4 2 8" xfId="74"/>
    <cellStyle name="Normál 5" xfId="41"/>
    <cellStyle name="Normál 5 2" xfId="75"/>
    <cellStyle name="Normál 6" xfId="76"/>
    <cellStyle name="Normál 6 2" xfId="77"/>
    <cellStyle name="Normál 7" xfId="78"/>
    <cellStyle name="Normál 8" xfId="87"/>
    <cellStyle name="Pénznem 2" xfId="15"/>
    <cellStyle name="Pénznem 2 2" xfId="32"/>
    <cellStyle name="Pénznem 2 2 2" xfId="79"/>
    <cellStyle name="Pénznem 2 3" xfId="80"/>
    <cellStyle name="Pénznem 3" xfId="22"/>
    <cellStyle name="Pénznem 4" xfId="81"/>
    <cellStyle name="Pénznem 4 2" xfId="82"/>
    <cellStyle name="Százalék 2" xfId="13"/>
    <cellStyle name="Százalék 2 2" xfId="30"/>
    <cellStyle name="Százalék 2 2 2" xfId="83"/>
    <cellStyle name="Százalék 2 3" xfId="84"/>
    <cellStyle name="Százalék 3" xfId="85"/>
    <cellStyle name="Százalék 3 2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25</xdr:row>
      <xdr:rowOff>78441</xdr:rowOff>
    </xdr:from>
    <xdr:ext cx="184731" cy="264560"/>
    <xdr:sp macro="" textlink="">
      <xdr:nvSpPr>
        <xdr:cNvPr id="2" name="Szövegdoboz 1"/>
        <xdr:cNvSpPr txBox="1"/>
      </xdr:nvSpPr>
      <xdr:spPr>
        <a:xfrm>
          <a:off x="5676900" y="587916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25</xdr:row>
      <xdr:rowOff>78441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1273118" y="600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2028265</xdr:colOff>
      <xdr:row>82</xdr:row>
      <xdr:rowOff>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4485715" y="45596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zoomScale="70" zoomScaleNormal="100" zoomScaleSheetLayoutView="70" workbookViewId="0">
      <selection activeCell="K26" sqref="K26"/>
    </sheetView>
  </sheetViews>
  <sheetFormatPr defaultRowHeight="12.75" x14ac:dyDescent="0.2"/>
  <cols>
    <col min="1" max="1" width="7.140625" customWidth="1"/>
    <col min="2" max="2" width="25.140625" customWidth="1"/>
    <col min="3" max="3" width="11.28515625" customWidth="1"/>
    <col min="4" max="4" width="19.140625" bestFit="1" customWidth="1"/>
    <col min="5" max="5" width="22.42578125" customWidth="1"/>
  </cols>
  <sheetData>
    <row r="1" spans="1:5" ht="25.5" customHeight="1" x14ac:dyDescent="0.3">
      <c r="A1" s="229" t="s">
        <v>105</v>
      </c>
      <c r="B1" s="229"/>
      <c r="C1" s="229"/>
      <c r="D1" s="229"/>
      <c r="E1" s="229"/>
    </row>
    <row r="2" spans="1:5" ht="18.75" x14ac:dyDescent="0.3">
      <c r="A2" s="230" t="s">
        <v>104</v>
      </c>
      <c r="B2" s="230"/>
      <c r="C2" s="230"/>
      <c r="D2" s="230"/>
      <c r="E2" s="230"/>
    </row>
    <row r="3" spans="1:5" ht="21.75" customHeight="1" x14ac:dyDescent="0.25">
      <c r="A3" s="231" t="s">
        <v>14</v>
      </c>
      <c r="B3" s="231"/>
      <c r="C3" s="231"/>
      <c r="D3" s="231"/>
      <c r="E3" s="231"/>
    </row>
    <row r="4" spans="1:5" ht="21.75" customHeight="1" x14ac:dyDescent="0.25">
      <c r="A4" s="232"/>
      <c r="B4" s="232"/>
      <c r="C4" s="232"/>
      <c r="D4" s="232"/>
      <c r="E4" s="232"/>
    </row>
    <row r="5" spans="1:5" ht="21.75" customHeight="1" x14ac:dyDescent="0.35">
      <c r="A5" s="228"/>
      <c r="B5" s="228"/>
      <c r="C5" s="228"/>
      <c r="D5" s="228"/>
      <c r="E5" s="228"/>
    </row>
    <row r="6" spans="1:5" ht="21.75" customHeight="1" x14ac:dyDescent="0.35">
      <c r="A6" s="156"/>
      <c r="B6" s="156"/>
      <c r="C6" s="156"/>
      <c r="D6" s="156"/>
      <c r="E6" s="156"/>
    </row>
    <row r="7" spans="1:5" ht="23.25" x14ac:dyDescent="0.35">
      <c r="A7" s="197"/>
      <c r="B7" s="197" t="s">
        <v>268</v>
      </c>
      <c r="C7" s="156"/>
      <c r="D7" s="197" t="s">
        <v>267</v>
      </c>
      <c r="E7" s="157"/>
    </row>
    <row r="8" spans="1:5" ht="23.25" x14ac:dyDescent="0.35">
      <c r="A8" s="158"/>
      <c r="B8" s="156"/>
      <c r="C8" s="156"/>
      <c r="D8" s="233" t="s">
        <v>106</v>
      </c>
      <c r="E8" s="233"/>
    </row>
    <row r="9" spans="1:5" ht="23.25" customHeight="1" x14ac:dyDescent="0.35">
      <c r="A9" s="159"/>
      <c r="B9" s="156"/>
      <c r="C9" s="156"/>
      <c r="D9" s="160" t="s">
        <v>104</v>
      </c>
      <c r="E9" s="160"/>
    </row>
    <row r="10" spans="1:5" ht="23.25" x14ac:dyDescent="0.35">
      <c r="A10" s="159"/>
      <c r="B10" s="156"/>
      <c r="C10" s="156"/>
      <c r="D10" s="178"/>
      <c r="E10" s="178"/>
    </row>
    <row r="11" spans="1:5" ht="23.25" x14ac:dyDescent="0.35">
      <c r="A11" s="161"/>
      <c r="B11" s="156"/>
      <c r="C11" s="156"/>
      <c r="D11" s="198"/>
      <c r="E11" s="198"/>
    </row>
    <row r="12" spans="1:5" ht="22.5" customHeight="1" x14ac:dyDescent="0.35">
      <c r="A12" s="159"/>
      <c r="B12" s="156"/>
      <c r="C12" s="156"/>
      <c r="D12" s="156"/>
      <c r="E12" s="156"/>
    </row>
    <row r="13" spans="1:5" ht="15.75" x14ac:dyDescent="0.25">
      <c r="A13" s="155"/>
      <c r="B13" s="227"/>
      <c r="C13" s="227"/>
      <c r="D13" s="155"/>
      <c r="E13" s="155"/>
    </row>
    <row r="14" spans="1:5" ht="15" customHeight="1" x14ac:dyDescent="0.25">
      <c r="A14" s="237" t="s">
        <v>270</v>
      </c>
      <c r="B14" s="238"/>
      <c r="C14" s="238"/>
      <c r="D14" s="238"/>
      <c r="E14" s="239"/>
    </row>
    <row r="15" spans="1:5" ht="15" customHeight="1" x14ac:dyDescent="0.25">
      <c r="A15" s="240" t="str">
        <f>D8</f>
        <v>Lovászi Község Önkormányzata</v>
      </c>
      <c r="B15" s="241"/>
      <c r="C15" s="241"/>
      <c r="D15" s="241"/>
      <c r="E15" s="242"/>
    </row>
    <row r="16" spans="1:5" ht="15" customHeight="1" x14ac:dyDescent="0.25">
      <c r="A16" s="243" t="s">
        <v>57</v>
      </c>
      <c r="B16" s="244"/>
      <c r="C16" s="162" t="s">
        <v>88</v>
      </c>
      <c r="D16" s="245" t="s">
        <v>58</v>
      </c>
      <c r="E16" s="246"/>
    </row>
    <row r="17" spans="1:5" x14ac:dyDescent="0.2">
      <c r="A17" s="155"/>
      <c r="B17" s="155"/>
      <c r="C17" s="155"/>
      <c r="D17" s="155"/>
      <c r="E17" s="155"/>
    </row>
    <row r="18" spans="1:5" x14ac:dyDescent="0.2">
      <c r="A18" s="155"/>
      <c r="B18" s="155"/>
      <c r="C18" s="155"/>
      <c r="D18" s="155"/>
      <c r="E18" s="155"/>
    </row>
    <row r="19" spans="1:5" x14ac:dyDescent="0.2">
      <c r="A19" s="155"/>
      <c r="B19" s="155"/>
      <c r="C19" s="155"/>
      <c r="D19" s="155"/>
      <c r="E19" s="155"/>
    </row>
    <row r="20" spans="1:5" x14ac:dyDescent="0.2">
      <c r="A20" s="155"/>
      <c r="B20" s="155"/>
      <c r="C20" s="155"/>
      <c r="D20" s="155"/>
      <c r="E20" s="155"/>
    </row>
    <row r="21" spans="1:5" x14ac:dyDescent="0.2">
      <c r="A21" s="155"/>
      <c r="B21" s="155"/>
      <c r="C21" s="155"/>
      <c r="D21" s="155"/>
      <c r="E21" s="155"/>
    </row>
    <row r="22" spans="1:5" x14ac:dyDescent="0.2">
      <c r="A22" s="155"/>
      <c r="B22" s="155"/>
      <c r="C22" s="155"/>
      <c r="D22" s="155"/>
      <c r="E22" s="155"/>
    </row>
    <row r="23" spans="1:5" ht="15.75" customHeight="1" x14ac:dyDescent="0.2">
      <c r="A23" s="155"/>
      <c r="B23" s="155"/>
      <c r="C23" s="155"/>
      <c r="D23" s="155"/>
      <c r="E23" s="155"/>
    </row>
    <row r="24" spans="1:5" ht="18" customHeight="1" x14ac:dyDescent="0.2">
      <c r="A24" s="155"/>
      <c r="B24" s="155"/>
      <c r="C24" s="155"/>
      <c r="D24" s="155"/>
      <c r="E24" s="155"/>
    </row>
    <row r="25" spans="1:5" ht="15.75" customHeight="1" x14ac:dyDescent="0.2">
      <c r="A25" s="155"/>
      <c r="B25" s="155"/>
      <c r="C25" s="155"/>
      <c r="D25" s="155"/>
      <c r="E25" s="155"/>
    </row>
    <row r="26" spans="1:5" ht="15.75" customHeight="1" x14ac:dyDescent="0.25">
      <c r="A26" s="199" t="s">
        <v>0</v>
      </c>
      <c r="B26" s="247" t="s">
        <v>86</v>
      </c>
      <c r="C26" s="247"/>
      <c r="D26" s="164" t="s">
        <v>15</v>
      </c>
      <c r="E26" s="164" t="s">
        <v>16</v>
      </c>
    </row>
    <row r="27" spans="1:5" ht="15.75" customHeight="1" x14ac:dyDescent="0.2">
      <c r="A27" s="182" t="s">
        <v>17</v>
      </c>
      <c r="B27" s="234" t="s">
        <v>264</v>
      </c>
      <c r="C27" s="234"/>
      <c r="D27" s="165">
        <f>'Építész összesítő'!D30</f>
        <v>0</v>
      </c>
      <c r="E27" s="165">
        <f>D27*1.27</f>
        <v>0</v>
      </c>
    </row>
    <row r="28" spans="1:5" ht="15.75" customHeight="1" x14ac:dyDescent="0.2">
      <c r="A28" s="182" t="s">
        <v>18</v>
      </c>
      <c r="B28" s="234" t="s">
        <v>265</v>
      </c>
      <c r="C28" s="234"/>
      <c r="D28" s="165">
        <v>0</v>
      </c>
      <c r="E28" s="165">
        <f t="shared" ref="E28:E29" si="0">D28*1.27</f>
        <v>0</v>
      </c>
    </row>
    <row r="29" spans="1:5" ht="15.75" customHeight="1" x14ac:dyDescent="0.2">
      <c r="A29" s="182" t="s">
        <v>21</v>
      </c>
      <c r="B29" s="234" t="s">
        <v>258</v>
      </c>
      <c r="C29" s="234"/>
      <c r="D29" s="165">
        <v>0</v>
      </c>
      <c r="E29" s="165">
        <f t="shared" si="0"/>
        <v>0</v>
      </c>
    </row>
    <row r="30" spans="1:5" ht="15.75" customHeight="1" x14ac:dyDescent="0.2">
      <c r="A30" s="166"/>
      <c r="B30" s="235" t="s">
        <v>44</v>
      </c>
      <c r="C30" s="235"/>
      <c r="D30" s="167">
        <f>SUM(D27:D29)</f>
        <v>0</v>
      </c>
      <c r="E30" s="167">
        <f>SUM(E27:E29)</f>
        <v>0</v>
      </c>
    </row>
    <row r="31" spans="1:5" ht="15.75" customHeight="1" x14ac:dyDescent="0.2">
      <c r="A31" s="155"/>
      <c r="B31" s="236"/>
      <c r="C31" s="236"/>
      <c r="D31" s="168"/>
      <c r="E31" s="168"/>
    </row>
    <row r="32" spans="1:5" ht="15.75" customHeight="1" x14ac:dyDescent="0.25">
      <c r="A32" s="155"/>
      <c r="B32" s="154"/>
      <c r="C32" s="154"/>
      <c r="D32" s="170"/>
      <c r="E32" s="170"/>
    </row>
    <row r="33" spans="1:5" ht="15.75" customHeight="1" x14ac:dyDescent="0.25">
      <c r="A33" s="155"/>
      <c r="B33" s="154"/>
      <c r="C33" s="154"/>
      <c r="D33" s="169"/>
      <c r="E33" s="169"/>
    </row>
    <row r="34" spans="1:5" ht="15.75" x14ac:dyDescent="0.25">
      <c r="A34" s="155"/>
      <c r="B34" s="171"/>
      <c r="C34" s="172"/>
      <c r="D34" s="169"/>
      <c r="E34" s="169"/>
    </row>
    <row r="35" spans="1:5" ht="15.75" x14ac:dyDescent="0.25">
      <c r="A35" s="173"/>
      <c r="B35" s="172"/>
      <c r="C35" s="172"/>
      <c r="D35" s="174"/>
      <c r="E35" s="169"/>
    </row>
    <row r="36" spans="1:5" ht="15.75" x14ac:dyDescent="0.25">
      <c r="A36" s="173"/>
      <c r="B36" s="175"/>
      <c r="C36" s="175"/>
      <c r="D36" s="176"/>
      <c r="E36" s="176"/>
    </row>
    <row r="37" spans="1:5" ht="15.75" x14ac:dyDescent="0.25">
      <c r="A37" s="173"/>
      <c r="B37" s="177"/>
      <c r="C37" s="178"/>
      <c r="D37" s="176"/>
      <c r="E37" s="176"/>
    </row>
    <row r="38" spans="1:5" ht="18" customHeight="1" x14ac:dyDescent="0.25">
      <c r="A38" s="155"/>
      <c r="B38" s="200"/>
      <c r="C38" s="180"/>
      <c r="D38" s="155"/>
      <c r="E38" s="181"/>
    </row>
    <row r="39" spans="1:5" x14ac:dyDescent="0.2">
      <c r="E39" s="2"/>
    </row>
  </sheetData>
  <mergeCells count="17">
    <mergeCell ref="B28:C28"/>
    <mergeCell ref="B29:C29"/>
    <mergeCell ref="B30:C30"/>
    <mergeCell ref="B31:C31"/>
    <mergeCell ref="A14:E14"/>
    <mergeCell ref="A15:E15"/>
    <mergeCell ref="A16:B16"/>
    <mergeCell ref="D16:E16"/>
    <mergeCell ref="B26:C26"/>
    <mergeCell ref="B27:C27"/>
    <mergeCell ref="B13:C13"/>
    <mergeCell ref="A5:E5"/>
    <mergeCell ref="A1:E1"/>
    <mergeCell ref="A2:E2"/>
    <mergeCell ref="A3:E3"/>
    <mergeCell ref="A4:E4"/>
    <mergeCell ref="D8:E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zoomScale="70" zoomScaleNormal="100" zoomScaleSheetLayoutView="70" workbookViewId="0">
      <selection activeCell="I18" sqref="I18"/>
    </sheetView>
  </sheetViews>
  <sheetFormatPr defaultRowHeight="12.75" x14ac:dyDescent="0.2"/>
  <cols>
    <col min="1" max="1" width="7.140625" customWidth="1"/>
    <col min="2" max="2" width="25.140625" customWidth="1"/>
    <col min="3" max="3" width="11.28515625" customWidth="1"/>
    <col min="4" max="4" width="19.140625" bestFit="1" customWidth="1"/>
    <col min="5" max="5" width="22.42578125" customWidth="1"/>
  </cols>
  <sheetData>
    <row r="1" spans="1:5" ht="25.5" customHeight="1" x14ac:dyDescent="0.3">
      <c r="A1" s="229" t="s">
        <v>105</v>
      </c>
      <c r="B1" s="229"/>
      <c r="C1" s="229"/>
      <c r="D1" s="229"/>
      <c r="E1" s="229"/>
    </row>
    <row r="2" spans="1:5" ht="18.75" x14ac:dyDescent="0.3">
      <c r="A2" s="230" t="s">
        <v>104</v>
      </c>
      <c r="B2" s="230"/>
      <c r="C2" s="230"/>
      <c r="D2" s="230"/>
      <c r="E2" s="230"/>
    </row>
    <row r="3" spans="1:5" ht="21.75" customHeight="1" x14ac:dyDescent="0.25">
      <c r="A3" s="231" t="s">
        <v>266</v>
      </c>
      <c r="B3" s="231"/>
      <c r="C3" s="231"/>
      <c r="D3" s="231"/>
      <c r="E3" s="231"/>
    </row>
    <row r="4" spans="1:5" ht="21.75" customHeight="1" x14ac:dyDescent="0.25">
      <c r="A4" s="232"/>
      <c r="B4" s="232"/>
      <c r="C4" s="232"/>
      <c r="D4" s="232"/>
      <c r="E4" s="232"/>
    </row>
    <row r="5" spans="1:5" ht="21.75" customHeight="1" x14ac:dyDescent="0.35">
      <c r="A5" s="156"/>
      <c r="B5" s="156"/>
      <c r="C5" s="156"/>
      <c r="D5" s="156"/>
      <c r="E5" s="156"/>
    </row>
    <row r="6" spans="1:5" ht="21.75" customHeight="1" x14ac:dyDescent="0.35">
      <c r="A6" s="156"/>
      <c r="B6" s="156"/>
      <c r="C6" s="156"/>
      <c r="D6" s="156"/>
      <c r="E6" s="156"/>
    </row>
    <row r="7" spans="1:5" ht="23.25" x14ac:dyDescent="0.35">
      <c r="A7" s="197"/>
      <c r="B7" s="156"/>
      <c r="C7" s="156"/>
      <c r="D7" s="197" t="s">
        <v>267</v>
      </c>
      <c r="E7" s="157"/>
    </row>
    <row r="8" spans="1:5" ht="23.25" x14ac:dyDescent="0.35">
      <c r="A8" s="158"/>
      <c r="B8" s="156"/>
      <c r="C8" s="156"/>
      <c r="D8" s="233" t="s">
        <v>106</v>
      </c>
      <c r="E8" s="233"/>
    </row>
    <row r="9" spans="1:5" ht="23.25" customHeight="1" x14ac:dyDescent="0.35">
      <c r="A9" s="159"/>
      <c r="B9" s="156"/>
      <c r="C9" s="156"/>
      <c r="D9" s="160" t="s">
        <v>104</v>
      </c>
      <c r="E9" s="160"/>
    </row>
    <row r="10" spans="1:5" ht="23.25" x14ac:dyDescent="0.35">
      <c r="A10" s="159"/>
      <c r="B10" s="156"/>
      <c r="C10" s="156"/>
      <c r="D10" s="178"/>
      <c r="E10" s="178"/>
    </row>
    <row r="11" spans="1:5" ht="23.25" x14ac:dyDescent="0.35">
      <c r="A11" s="161"/>
      <c r="B11" s="156"/>
      <c r="C11" s="156"/>
      <c r="D11" s="198"/>
      <c r="E11" s="198"/>
    </row>
    <row r="12" spans="1:5" ht="22.5" customHeight="1" x14ac:dyDescent="0.35">
      <c r="A12" s="159"/>
      <c r="B12" s="156"/>
      <c r="C12" s="156"/>
      <c r="D12" s="156"/>
      <c r="E12" s="156"/>
    </row>
    <row r="13" spans="1:5" ht="15.75" x14ac:dyDescent="0.25">
      <c r="A13" s="155"/>
      <c r="B13" s="227"/>
      <c r="C13" s="227"/>
      <c r="D13" s="155"/>
      <c r="E13" s="155"/>
    </row>
    <row r="14" spans="1:5" ht="15" customHeight="1" x14ac:dyDescent="0.25">
      <c r="A14" s="237" t="s">
        <v>269</v>
      </c>
      <c r="B14" s="238"/>
      <c r="C14" s="238"/>
      <c r="D14" s="238"/>
      <c r="E14" s="239"/>
    </row>
    <row r="15" spans="1:5" ht="15" customHeight="1" x14ac:dyDescent="0.25">
      <c r="A15" s="240" t="str">
        <f>D8</f>
        <v>Lovászi Község Önkormányzata</v>
      </c>
      <c r="B15" s="241"/>
      <c r="C15" s="241"/>
      <c r="D15" s="241"/>
      <c r="E15" s="242"/>
    </row>
    <row r="16" spans="1:5" ht="15" customHeight="1" x14ac:dyDescent="0.25">
      <c r="A16" s="243" t="s">
        <v>57</v>
      </c>
      <c r="B16" s="244"/>
      <c r="C16" s="162" t="s">
        <v>88</v>
      </c>
      <c r="D16" s="245" t="s">
        <v>58</v>
      </c>
      <c r="E16" s="246"/>
    </row>
    <row r="17" spans="1:5" x14ac:dyDescent="0.2">
      <c r="A17" s="155"/>
      <c r="B17" s="155"/>
      <c r="C17" s="155"/>
      <c r="D17" s="155"/>
      <c r="E17" s="155"/>
    </row>
    <row r="18" spans="1:5" x14ac:dyDescent="0.2">
      <c r="A18" s="155"/>
      <c r="B18" s="155"/>
      <c r="C18" s="155"/>
      <c r="D18" s="155"/>
      <c r="E18" s="155"/>
    </row>
    <row r="19" spans="1:5" x14ac:dyDescent="0.2">
      <c r="A19" s="155"/>
      <c r="B19" s="155"/>
      <c r="C19" s="155"/>
      <c r="D19" s="155"/>
      <c r="E19" s="155"/>
    </row>
    <row r="20" spans="1:5" x14ac:dyDescent="0.2">
      <c r="A20" s="155"/>
      <c r="B20" s="155"/>
      <c r="C20" s="155"/>
      <c r="D20" s="155"/>
      <c r="E20" s="155"/>
    </row>
    <row r="21" spans="1:5" x14ac:dyDescent="0.2">
      <c r="A21" s="155"/>
      <c r="B21" s="155"/>
      <c r="C21" s="155"/>
      <c r="D21" s="155"/>
      <c r="E21" s="155"/>
    </row>
    <row r="22" spans="1:5" x14ac:dyDescent="0.2">
      <c r="A22" s="155"/>
      <c r="B22" s="155"/>
      <c r="C22" s="155"/>
      <c r="D22" s="155"/>
      <c r="E22" s="155"/>
    </row>
    <row r="23" spans="1:5" ht="15.75" customHeight="1" x14ac:dyDescent="0.2">
      <c r="A23" s="155"/>
      <c r="B23" s="155"/>
      <c r="C23" s="155"/>
      <c r="D23" s="155"/>
      <c r="E23" s="155"/>
    </row>
    <row r="24" spans="1:5" ht="18" customHeight="1" x14ac:dyDescent="0.2">
      <c r="A24" s="155"/>
      <c r="B24" s="155"/>
      <c r="C24" s="155"/>
      <c r="D24" s="155"/>
      <c r="E24" s="155"/>
    </row>
    <row r="25" spans="1:5" ht="15.75" customHeight="1" x14ac:dyDescent="0.2">
      <c r="A25" s="155"/>
      <c r="B25" s="155"/>
      <c r="C25" s="155"/>
      <c r="D25" s="155"/>
      <c r="E25" s="155"/>
    </row>
    <row r="26" spans="1:5" ht="15.75" customHeight="1" x14ac:dyDescent="0.25">
      <c r="A26" s="163" t="s">
        <v>0</v>
      </c>
      <c r="B26" s="247" t="s">
        <v>86</v>
      </c>
      <c r="C26" s="247"/>
      <c r="D26" s="164" t="s">
        <v>15</v>
      </c>
      <c r="E26" s="164" t="s">
        <v>16</v>
      </c>
    </row>
    <row r="27" spans="1:5" ht="15.75" customHeight="1" x14ac:dyDescent="0.2">
      <c r="A27" s="182" t="s">
        <v>17</v>
      </c>
      <c r="B27" s="234" t="s">
        <v>22</v>
      </c>
      <c r="C27" s="234"/>
      <c r="D27" s="165">
        <f>Hőszigetelés!J85</f>
        <v>0</v>
      </c>
      <c r="E27" s="165">
        <f>Hőszigetelés!J87</f>
        <v>0</v>
      </c>
    </row>
    <row r="28" spans="1:5" ht="15.75" customHeight="1" x14ac:dyDescent="0.2">
      <c r="A28" s="182" t="s">
        <v>18</v>
      </c>
      <c r="B28" s="234" t="s">
        <v>23</v>
      </c>
      <c r="C28" s="234"/>
      <c r="D28" s="165">
        <f>Nyílászárók!M31</f>
        <v>0</v>
      </c>
      <c r="E28" s="165">
        <f t="shared" ref="E28:E29" si="0">D28*1.27</f>
        <v>0</v>
      </c>
    </row>
    <row r="29" spans="1:5" ht="15.75" customHeight="1" x14ac:dyDescent="0.2">
      <c r="A29" s="182" t="s">
        <v>21</v>
      </c>
      <c r="B29" s="234" t="s">
        <v>111</v>
      </c>
      <c r="C29" s="234"/>
      <c r="D29" s="165">
        <f>Akadálymentesítés!H96</f>
        <v>0</v>
      </c>
      <c r="E29" s="165">
        <f t="shared" si="0"/>
        <v>0</v>
      </c>
    </row>
    <row r="30" spans="1:5" ht="15.75" customHeight="1" x14ac:dyDescent="0.2">
      <c r="A30" s="166"/>
      <c r="B30" s="235" t="s">
        <v>44</v>
      </c>
      <c r="C30" s="235"/>
      <c r="D30" s="167">
        <f>SUM(D27:D29)</f>
        <v>0</v>
      </c>
      <c r="E30" s="167">
        <f>SUM(E27:E29)</f>
        <v>0</v>
      </c>
    </row>
    <row r="31" spans="1:5" ht="15.75" customHeight="1" x14ac:dyDescent="0.2">
      <c r="A31" s="155"/>
      <c r="B31" s="236"/>
      <c r="C31" s="236"/>
      <c r="D31" s="168"/>
      <c r="E31" s="168"/>
    </row>
    <row r="32" spans="1:5" ht="15.75" customHeight="1" x14ac:dyDescent="0.25">
      <c r="A32" s="155"/>
      <c r="B32" s="154"/>
      <c r="C32" s="154"/>
      <c r="D32" s="170"/>
      <c r="E32" s="170"/>
    </row>
    <row r="33" spans="1:5" ht="15.75" customHeight="1" x14ac:dyDescent="0.25">
      <c r="A33" s="155"/>
      <c r="B33" s="154"/>
      <c r="C33" s="154"/>
      <c r="D33" s="169"/>
      <c r="E33" s="169"/>
    </row>
    <row r="34" spans="1:5" ht="15.75" x14ac:dyDescent="0.25">
      <c r="A34" s="155"/>
      <c r="B34" s="171"/>
      <c r="C34" s="172"/>
      <c r="D34" s="169"/>
      <c r="E34" s="169"/>
    </row>
    <row r="35" spans="1:5" ht="15.75" x14ac:dyDescent="0.25">
      <c r="A35" s="173"/>
      <c r="B35" s="172"/>
      <c r="C35" s="172"/>
      <c r="D35" s="174"/>
      <c r="E35" s="169"/>
    </row>
    <row r="36" spans="1:5" ht="15.75" x14ac:dyDescent="0.25">
      <c r="A36" s="173"/>
      <c r="B36" s="175"/>
      <c r="C36" s="175"/>
      <c r="D36" s="176"/>
      <c r="E36" s="176"/>
    </row>
    <row r="37" spans="1:5" ht="15.75" x14ac:dyDescent="0.25">
      <c r="A37" s="173"/>
      <c r="B37" s="177"/>
      <c r="C37" s="178"/>
      <c r="D37" s="176"/>
      <c r="E37" s="176"/>
    </row>
    <row r="38" spans="1:5" ht="18" customHeight="1" x14ac:dyDescent="0.25">
      <c r="A38" s="155"/>
      <c r="B38" s="179"/>
      <c r="C38" s="180"/>
      <c r="D38" s="155"/>
      <c r="E38" s="181"/>
    </row>
    <row r="39" spans="1:5" x14ac:dyDescent="0.2">
      <c r="E39" s="2"/>
    </row>
  </sheetData>
  <mergeCells count="16">
    <mergeCell ref="B30:C30"/>
    <mergeCell ref="B29:C29"/>
    <mergeCell ref="B31:C31"/>
    <mergeCell ref="A1:E1"/>
    <mergeCell ref="A2:E2"/>
    <mergeCell ref="A3:E3"/>
    <mergeCell ref="A4:E4"/>
    <mergeCell ref="D8:E8"/>
    <mergeCell ref="A16:B16"/>
    <mergeCell ref="B28:C28"/>
    <mergeCell ref="B26:C26"/>
    <mergeCell ref="B27:C27"/>
    <mergeCell ref="B13:C13"/>
    <mergeCell ref="A15:E15"/>
    <mergeCell ref="A14:E14"/>
    <mergeCell ref="D16:E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8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view="pageBreakPreview" topLeftCell="A64" zoomScale="85" zoomScaleNormal="100" zoomScaleSheetLayoutView="85" workbookViewId="0">
      <selection activeCell="G12" sqref="G12"/>
    </sheetView>
  </sheetViews>
  <sheetFormatPr defaultColWidth="9.140625" defaultRowHeight="12.75" x14ac:dyDescent="0.2"/>
  <cols>
    <col min="1" max="1" width="6.85546875" style="139" customWidth="1"/>
    <col min="2" max="2" width="20" style="140" customWidth="1"/>
    <col min="3" max="3" width="10.140625" style="140" customWidth="1"/>
    <col min="4" max="4" width="45.7109375" style="38" customWidth="1"/>
    <col min="5" max="5" width="11.85546875" style="38" customWidth="1"/>
    <col min="6" max="6" width="15.140625" style="38" customWidth="1"/>
    <col min="7" max="7" width="13.7109375" style="38" customWidth="1"/>
    <col min="8" max="8" width="21.7109375" style="218" bestFit="1" customWidth="1"/>
    <col min="9" max="9" width="20" style="218" bestFit="1" customWidth="1"/>
    <col min="10" max="10" width="20.140625" style="218" bestFit="1" customWidth="1"/>
    <col min="11" max="11" width="14.85546875" style="33" customWidth="1"/>
    <col min="12" max="12" width="10.28515625" style="33" customWidth="1"/>
    <col min="13" max="16384" width="9.140625" style="33"/>
  </cols>
  <sheetData>
    <row r="1" spans="1:10" ht="21.75" customHeight="1" x14ac:dyDescent="0.2">
      <c r="A1" s="308" t="s">
        <v>262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0" x14ac:dyDescent="0.2">
      <c r="A2" s="71"/>
      <c r="B2" s="71"/>
      <c r="C2" s="71"/>
      <c r="D2" s="72"/>
      <c r="E2" s="72"/>
      <c r="F2" s="72"/>
      <c r="G2" s="72"/>
      <c r="H2" s="202"/>
      <c r="I2" s="202"/>
      <c r="J2" s="202"/>
    </row>
    <row r="3" spans="1:10" s="66" customFormat="1" ht="21" customHeight="1" x14ac:dyDescent="0.2">
      <c r="A3" s="309" t="s">
        <v>95</v>
      </c>
      <c r="B3" s="310"/>
      <c r="C3" s="310"/>
      <c r="D3" s="310"/>
      <c r="E3" s="310"/>
      <c r="F3" s="310"/>
      <c r="G3" s="310"/>
      <c r="H3" s="310"/>
      <c r="I3" s="310"/>
      <c r="J3" s="311"/>
    </row>
    <row r="4" spans="1:10" s="66" customFormat="1" ht="12.75" customHeight="1" x14ac:dyDescent="0.2">
      <c r="A4" s="40"/>
      <c r="B4" s="300"/>
      <c r="C4" s="301"/>
      <c r="D4" s="41"/>
      <c r="E4" s="41"/>
      <c r="F4" s="41"/>
      <c r="G4" s="41"/>
      <c r="H4" s="203"/>
      <c r="I4" s="203"/>
      <c r="J4" s="204"/>
    </row>
    <row r="5" spans="1:10" s="66" customFormat="1" ht="12.75" customHeight="1" x14ac:dyDescent="0.2">
      <c r="A5" s="259" t="s">
        <v>70</v>
      </c>
      <c r="B5" s="302" t="s">
        <v>25</v>
      </c>
      <c r="C5" s="303" t="s">
        <v>26</v>
      </c>
      <c r="D5" s="304" t="s">
        <v>27</v>
      </c>
      <c r="E5" s="305" t="s">
        <v>28</v>
      </c>
      <c r="F5" s="307" t="s">
        <v>29</v>
      </c>
      <c r="G5" s="307"/>
      <c r="H5" s="306" t="s">
        <v>30</v>
      </c>
      <c r="I5" s="306"/>
      <c r="J5" s="306" t="s">
        <v>31</v>
      </c>
    </row>
    <row r="6" spans="1:10" s="66" customFormat="1" ht="12.75" customHeight="1" x14ac:dyDescent="0.2">
      <c r="A6" s="259"/>
      <c r="B6" s="302"/>
      <c r="C6" s="303"/>
      <c r="D6" s="304"/>
      <c r="E6" s="305"/>
      <c r="F6" s="126" t="s">
        <v>32</v>
      </c>
      <c r="G6" s="126" t="s">
        <v>33</v>
      </c>
      <c r="H6" s="137" t="s">
        <v>32</v>
      </c>
      <c r="I6" s="137" t="s">
        <v>33</v>
      </c>
      <c r="J6" s="306"/>
    </row>
    <row r="7" spans="1:10" s="66" customFormat="1" ht="38.25" x14ac:dyDescent="0.2">
      <c r="A7" s="42" t="s">
        <v>17</v>
      </c>
      <c r="B7" s="85" t="s">
        <v>59</v>
      </c>
      <c r="C7" s="43">
        <f>C9</f>
        <v>16</v>
      </c>
      <c r="D7" s="143" t="s">
        <v>253</v>
      </c>
      <c r="E7" s="127">
        <v>94</v>
      </c>
      <c r="F7" s="128"/>
      <c r="G7" s="128"/>
      <c r="H7" s="149">
        <f>ROUND(E7*F7,0)</f>
        <v>0</v>
      </c>
      <c r="I7" s="149">
        <f>ROUND(E7*G7,0)</f>
        <v>0</v>
      </c>
      <c r="J7" s="149">
        <f>H7+I7</f>
        <v>0</v>
      </c>
    </row>
    <row r="8" spans="1:10" s="66" customFormat="1" ht="63.75" x14ac:dyDescent="0.2">
      <c r="A8" s="42" t="s">
        <v>18</v>
      </c>
      <c r="B8" s="85" t="s">
        <v>60</v>
      </c>
      <c r="C8" s="144">
        <v>5</v>
      </c>
      <c r="D8" s="143" t="s">
        <v>217</v>
      </c>
      <c r="E8" s="47">
        <v>315</v>
      </c>
      <c r="F8" s="130"/>
      <c r="G8" s="130"/>
      <c r="H8" s="149">
        <f t="shared" ref="H8:H15" si="0">ROUND(E8*F8,0)</f>
        <v>0</v>
      </c>
      <c r="I8" s="149">
        <f t="shared" ref="I8:I15" si="1">ROUND(E8*G8,0)</f>
        <v>0</v>
      </c>
      <c r="J8" s="149">
        <f t="shared" ref="J8:J14" si="2">H8+I8</f>
        <v>0</v>
      </c>
    </row>
    <row r="9" spans="1:10" s="66" customFormat="1" ht="30.75" customHeight="1" x14ac:dyDescent="0.2">
      <c r="A9" s="42" t="s">
        <v>19</v>
      </c>
      <c r="B9" s="131" t="s">
        <v>24</v>
      </c>
      <c r="C9" s="43">
        <v>16</v>
      </c>
      <c r="D9" s="142" t="s">
        <v>216</v>
      </c>
      <c r="E9" s="47">
        <v>315</v>
      </c>
      <c r="F9" s="130"/>
      <c r="G9" s="130"/>
      <c r="H9" s="149">
        <f t="shared" si="0"/>
        <v>0</v>
      </c>
      <c r="I9" s="149">
        <f t="shared" si="1"/>
        <v>0</v>
      </c>
      <c r="J9" s="149">
        <f t="shared" si="2"/>
        <v>0</v>
      </c>
    </row>
    <row r="10" spans="1:10" s="66" customFormat="1" ht="33.75" customHeight="1" x14ac:dyDescent="0.2">
      <c r="A10" s="42" t="s">
        <v>20</v>
      </c>
      <c r="B10" s="85" t="s">
        <v>62</v>
      </c>
      <c r="C10" s="48">
        <v>6</v>
      </c>
      <c r="D10" s="143" t="s">
        <v>63</v>
      </c>
      <c r="E10" s="84">
        <v>1890</v>
      </c>
      <c r="F10" s="73"/>
      <c r="G10" s="73"/>
      <c r="H10" s="149">
        <f t="shared" si="0"/>
        <v>0</v>
      </c>
      <c r="I10" s="149">
        <f t="shared" si="1"/>
        <v>0</v>
      </c>
      <c r="J10" s="149">
        <f t="shared" si="2"/>
        <v>0</v>
      </c>
    </row>
    <row r="11" spans="1:10" s="66" customFormat="1" ht="51" x14ac:dyDescent="0.2">
      <c r="A11" s="42" t="s">
        <v>21</v>
      </c>
      <c r="B11" s="85" t="s">
        <v>64</v>
      </c>
      <c r="C11" s="144">
        <v>5</v>
      </c>
      <c r="D11" s="85" t="s">
        <v>65</v>
      </c>
      <c r="E11" s="47">
        <v>315</v>
      </c>
      <c r="F11" s="130"/>
      <c r="G11" s="130"/>
      <c r="H11" s="149">
        <f t="shared" si="0"/>
        <v>0</v>
      </c>
      <c r="I11" s="149">
        <f t="shared" si="1"/>
        <v>0</v>
      </c>
      <c r="J11" s="149">
        <f t="shared" si="2"/>
        <v>0</v>
      </c>
    </row>
    <row r="12" spans="1:10" s="66" customFormat="1" ht="25.5" x14ac:dyDescent="0.2">
      <c r="A12" s="42" t="s">
        <v>45</v>
      </c>
      <c r="B12" s="85" t="s">
        <v>48</v>
      </c>
      <c r="C12" s="152" t="s">
        <v>254</v>
      </c>
      <c r="D12" s="85" t="s">
        <v>66</v>
      </c>
      <c r="E12" s="47">
        <v>315</v>
      </c>
      <c r="F12" s="130"/>
      <c r="G12" s="130"/>
      <c r="H12" s="149">
        <f t="shared" si="0"/>
        <v>0</v>
      </c>
      <c r="I12" s="149">
        <f t="shared" si="1"/>
        <v>0</v>
      </c>
      <c r="J12" s="149">
        <f t="shared" si="2"/>
        <v>0</v>
      </c>
    </row>
    <row r="13" spans="1:10" s="66" customFormat="1" ht="76.5" x14ac:dyDescent="0.2">
      <c r="A13" s="42" t="s">
        <v>46</v>
      </c>
      <c r="B13" s="85" t="s">
        <v>67</v>
      </c>
      <c r="C13" s="145" t="s">
        <v>61</v>
      </c>
      <c r="D13" s="85" t="s">
        <v>68</v>
      </c>
      <c r="E13" s="47">
        <v>315</v>
      </c>
      <c r="F13" s="130"/>
      <c r="G13" s="130"/>
      <c r="H13" s="149">
        <f t="shared" si="0"/>
        <v>0</v>
      </c>
      <c r="I13" s="149">
        <f t="shared" si="1"/>
        <v>0</v>
      </c>
      <c r="J13" s="149">
        <f t="shared" si="2"/>
        <v>0</v>
      </c>
    </row>
    <row r="14" spans="1:10" s="66" customFormat="1" ht="82.5" customHeight="1" x14ac:dyDescent="0.2">
      <c r="A14" s="42" t="s">
        <v>47</v>
      </c>
      <c r="B14" s="85" t="s">
        <v>53</v>
      </c>
      <c r="C14" s="132" t="s">
        <v>69</v>
      </c>
      <c r="D14" s="50" t="s">
        <v>235</v>
      </c>
      <c r="E14" s="133">
        <v>1</v>
      </c>
      <c r="F14" s="73"/>
      <c r="G14" s="73"/>
      <c r="H14" s="149">
        <f t="shared" si="0"/>
        <v>0</v>
      </c>
      <c r="I14" s="149">
        <f t="shared" si="1"/>
        <v>0</v>
      </c>
      <c r="J14" s="149">
        <f t="shared" si="2"/>
        <v>0</v>
      </c>
    </row>
    <row r="15" spans="1:10" s="39" customFormat="1" ht="89.25" x14ac:dyDescent="0.2">
      <c r="A15" s="42" t="s">
        <v>52</v>
      </c>
      <c r="B15" s="49" t="s">
        <v>82</v>
      </c>
      <c r="C15" s="132" t="s">
        <v>69</v>
      </c>
      <c r="D15" s="50" t="s">
        <v>97</v>
      </c>
      <c r="E15" s="47">
        <v>375</v>
      </c>
      <c r="F15" s="74"/>
      <c r="G15" s="74"/>
      <c r="H15" s="205">
        <f t="shared" si="0"/>
        <v>0</v>
      </c>
      <c r="I15" s="205">
        <f t="shared" si="1"/>
        <v>0</v>
      </c>
      <c r="J15" s="205">
        <f>H15+I15</f>
        <v>0</v>
      </c>
    </row>
    <row r="16" spans="1:10" s="39" customFormat="1" ht="20.100000000000001" customHeight="1" x14ac:dyDescent="0.2">
      <c r="A16" s="284" t="s">
        <v>71</v>
      </c>
      <c r="B16" s="285"/>
      <c r="C16" s="285"/>
      <c r="D16" s="285"/>
      <c r="E16" s="285"/>
      <c r="F16" s="285"/>
      <c r="G16" s="286"/>
      <c r="H16" s="205">
        <f>SUM(H7:H15)</f>
        <v>0</v>
      </c>
      <c r="I16" s="205">
        <f>SUM(I7:I15)</f>
        <v>0</v>
      </c>
      <c r="J16" s="206">
        <f>SUM(J7:J15)</f>
        <v>0</v>
      </c>
    </row>
    <row r="17" spans="1:10" s="39" customFormat="1" ht="20.100000000000001" customHeight="1" x14ac:dyDescent="0.2">
      <c r="A17" s="277" t="s">
        <v>51</v>
      </c>
      <c r="B17" s="278"/>
      <c r="C17" s="278"/>
      <c r="D17" s="278"/>
      <c r="E17" s="278"/>
      <c r="F17" s="278"/>
      <c r="G17" s="279"/>
      <c r="H17" s="207">
        <f>H16</f>
        <v>0</v>
      </c>
      <c r="I17" s="207">
        <f>I16</f>
        <v>0</v>
      </c>
      <c r="J17" s="208">
        <f>J16</f>
        <v>0</v>
      </c>
    </row>
    <row r="18" spans="1:10" s="39" customFormat="1" ht="12.75" customHeight="1" x14ac:dyDescent="0.2">
      <c r="A18" s="124"/>
      <c r="B18" s="125"/>
      <c r="C18" s="125"/>
      <c r="D18" s="125"/>
      <c r="E18" s="125"/>
      <c r="F18" s="125"/>
      <c r="G18" s="125"/>
      <c r="H18" s="209"/>
      <c r="I18" s="209"/>
      <c r="J18" s="210"/>
    </row>
    <row r="19" spans="1:10" s="66" customFormat="1" ht="18.75" customHeight="1" x14ac:dyDescent="0.2">
      <c r="A19" s="297" t="s">
        <v>257</v>
      </c>
      <c r="B19" s="298"/>
      <c r="C19" s="298"/>
      <c r="D19" s="298"/>
      <c r="E19" s="298"/>
      <c r="F19" s="298"/>
      <c r="G19" s="298"/>
      <c r="H19" s="298"/>
      <c r="I19" s="298"/>
      <c r="J19" s="299"/>
    </row>
    <row r="20" spans="1:10" s="66" customFormat="1" ht="12.75" customHeight="1" x14ac:dyDescent="0.2">
      <c r="A20" s="40"/>
      <c r="B20" s="300"/>
      <c r="C20" s="301"/>
      <c r="D20" s="41"/>
      <c r="E20" s="41"/>
      <c r="F20" s="41"/>
      <c r="G20" s="41"/>
      <c r="H20" s="203"/>
      <c r="I20" s="203"/>
      <c r="J20" s="204"/>
    </row>
    <row r="21" spans="1:10" s="66" customFormat="1" ht="12.75" customHeight="1" x14ac:dyDescent="0.2">
      <c r="A21" s="259" t="s">
        <v>70</v>
      </c>
      <c r="B21" s="302" t="s">
        <v>25</v>
      </c>
      <c r="C21" s="303" t="s">
        <v>26</v>
      </c>
      <c r="D21" s="304" t="s">
        <v>27</v>
      </c>
      <c r="E21" s="305" t="s">
        <v>28</v>
      </c>
      <c r="F21" s="307" t="s">
        <v>29</v>
      </c>
      <c r="G21" s="307"/>
      <c r="H21" s="306" t="s">
        <v>30</v>
      </c>
      <c r="I21" s="306"/>
      <c r="J21" s="306" t="s">
        <v>31</v>
      </c>
    </row>
    <row r="22" spans="1:10" s="66" customFormat="1" ht="12.75" customHeight="1" x14ac:dyDescent="0.2">
      <c r="A22" s="259"/>
      <c r="B22" s="302"/>
      <c r="C22" s="303"/>
      <c r="D22" s="304"/>
      <c r="E22" s="305"/>
      <c r="F22" s="126" t="s">
        <v>32</v>
      </c>
      <c r="G22" s="126" t="s">
        <v>33</v>
      </c>
      <c r="H22" s="137" t="s">
        <v>32</v>
      </c>
      <c r="I22" s="137" t="s">
        <v>33</v>
      </c>
      <c r="J22" s="306"/>
    </row>
    <row r="23" spans="1:10" s="66" customFormat="1" ht="63.75" x14ac:dyDescent="0.2">
      <c r="A23" s="42" t="s">
        <v>17</v>
      </c>
      <c r="B23" s="134" t="s">
        <v>60</v>
      </c>
      <c r="C23" s="144">
        <v>6</v>
      </c>
      <c r="D23" s="143" t="s">
        <v>218</v>
      </c>
      <c r="E23" s="47">
        <v>25</v>
      </c>
      <c r="F23" s="130"/>
      <c r="G23" s="130"/>
      <c r="H23" s="149">
        <f t="shared" ref="H23:H28" si="3">ROUND(E23*F23,0)</f>
        <v>0</v>
      </c>
      <c r="I23" s="149">
        <f t="shared" ref="I23:I28" si="4">ROUND(E23*G23,0)</f>
        <v>0</v>
      </c>
      <c r="J23" s="149">
        <f t="shared" ref="J23:J28" si="5">H23+I23</f>
        <v>0</v>
      </c>
    </row>
    <row r="24" spans="1:10" s="66" customFormat="1" ht="25.5" x14ac:dyDescent="0.2">
      <c r="A24" s="42" t="s">
        <v>18</v>
      </c>
      <c r="B24" s="131" t="s">
        <v>24</v>
      </c>
      <c r="C24" s="43">
        <v>16</v>
      </c>
      <c r="D24" s="142" t="s">
        <v>227</v>
      </c>
      <c r="E24" s="47">
        <v>25</v>
      </c>
      <c r="F24" s="130"/>
      <c r="G24" s="130"/>
      <c r="H24" s="149">
        <f t="shared" si="3"/>
        <v>0</v>
      </c>
      <c r="I24" s="149">
        <f t="shared" si="4"/>
        <v>0</v>
      </c>
      <c r="J24" s="149">
        <f t="shared" si="5"/>
        <v>0</v>
      </c>
    </row>
    <row r="25" spans="1:10" s="66" customFormat="1" ht="25.5" x14ac:dyDescent="0.2">
      <c r="A25" s="42" t="s">
        <v>19</v>
      </c>
      <c r="B25" s="134" t="s">
        <v>62</v>
      </c>
      <c r="C25" s="48">
        <v>6</v>
      </c>
      <c r="D25" s="143" t="s">
        <v>63</v>
      </c>
      <c r="E25" s="84">
        <v>150</v>
      </c>
      <c r="F25" s="73"/>
      <c r="G25" s="73"/>
      <c r="H25" s="149">
        <f t="shared" si="3"/>
        <v>0</v>
      </c>
      <c r="I25" s="149">
        <f t="shared" si="4"/>
        <v>0</v>
      </c>
      <c r="J25" s="149">
        <f t="shared" si="5"/>
        <v>0</v>
      </c>
    </row>
    <row r="26" spans="1:10" s="66" customFormat="1" ht="51" x14ac:dyDescent="0.2">
      <c r="A26" s="42" t="s">
        <v>20</v>
      </c>
      <c r="B26" s="134" t="s">
        <v>64</v>
      </c>
      <c r="C26" s="144">
        <v>6</v>
      </c>
      <c r="D26" s="85" t="s">
        <v>65</v>
      </c>
      <c r="E26" s="47">
        <v>25</v>
      </c>
      <c r="F26" s="130"/>
      <c r="G26" s="130"/>
      <c r="H26" s="149">
        <f t="shared" si="3"/>
        <v>0</v>
      </c>
      <c r="I26" s="149">
        <f t="shared" si="4"/>
        <v>0</v>
      </c>
      <c r="J26" s="149">
        <f t="shared" si="5"/>
        <v>0</v>
      </c>
    </row>
    <row r="27" spans="1:10" s="66" customFormat="1" ht="25.5" x14ac:dyDescent="0.2">
      <c r="A27" s="42" t="s">
        <v>21</v>
      </c>
      <c r="B27" s="134" t="s">
        <v>48</v>
      </c>
      <c r="C27" s="152" t="s">
        <v>254</v>
      </c>
      <c r="D27" s="85" t="s">
        <v>66</v>
      </c>
      <c r="E27" s="47">
        <v>25</v>
      </c>
      <c r="F27" s="130"/>
      <c r="G27" s="130"/>
      <c r="H27" s="149">
        <f t="shared" si="3"/>
        <v>0</v>
      </c>
      <c r="I27" s="149">
        <f t="shared" si="4"/>
        <v>0</v>
      </c>
      <c r="J27" s="149">
        <f t="shared" si="5"/>
        <v>0</v>
      </c>
    </row>
    <row r="28" spans="1:10" s="66" customFormat="1" ht="89.25" x14ac:dyDescent="0.2">
      <c r="A28" s="42" t="s">
        <v>45</v>
      </c>
      <c r="B28" s="134" t="s">
        <v>67</v>
      </c>
      <c r="C28" s="129" t="s">
        <v>61</v>
      </c>
      <c r="D28" s="85" t="s">
        <v>87</v>
      </c>
      <c r="E28" s="47">
        <v>25</v>
      </c>
      <c r="F28" s="130"/>
      <c r="G28" s="130"/>
      <c r="H28" s="149">
        <f t="shared" si="3"/>
        <v>0</v>
      </c>
      <c r="I28" s="149">
        <f t="shared" si="4"/>
        <v>0</v>
      </c>
      <c r="J28" s="149">
        <f t="shared" si="5"/>
        <v>0</v>
      </c>
    </row>
    <row r="29" spans="1:10" s="39" customFormat="1" ht="20.100000000000001" customHeight="1" x14ac:dyDescent="0.2">
      <c r="A29" s="284" t="s">
        <v>71</v>
      </c>
      <c r="B29" s="285"/>
      <c r="C29" s="285"/>
      <c r="D29" s="285"/>
      <c r="E29" s="285"/>
      <c r="F29" s="285"/>
      <c r="G29" s="286"/>
      <c r="H29" s="205">
        <f>SUM(H23:H28)</f>
        <v>0</v>
      </c>
      <c r="I29" s="205">
        <f>SUM(I23:I28)</f>
        <v>0</v>
      </c>
      <c r="J29" s="206">
        <f>SUM(J23:J28)</f>
        <v>0</v>
      </c>
    </row>
    <row r="30" spans="1:10" s="39" customFormat="1" ht="20.100000000000001" customHeight="1" x14ac:dyDescent="0.2">
      <c r="A30" s="277" t="s">
        <v>51</v>
      </c>
      <c r="B30" s="278"/>
      <c r="C30" s="278"/>
      <c r="D30" s="278"/>
      <c r="E30" s="278"/>
      <c r="F30" s="278"/>
      <c r="G30" s="279"/>
      <c r="H30" s="207">
        <f>H29</f>
        <v>0</v>
      </c>
      <c r="I30" s="207">
        <f>I29</f>
        <v>0</v>
      </c>
      <c r="J30" s="208">
        <f>J29</f>
        <v>0</v>
      </c>
    </row>
    <row r="31" spans="1:10" s="39" customFormat="1" ht="12.75" customHeight="1" x14ac:dyDescent="0.2">
      <c r="A31" s="124"/>
      <c r="B31" s="125"/>
      <c r="C31" s="125"/>
      <c r="D31" s="125"/>
      <c r="E31" s="125"/>
      <c r="F31" s="125"/>
      <c r="G31" s="125"/>
      <c r="H31" s="209"/>
      <c r="I31" s="209"/>
      <c r="J31" s="210"/>
    </row>
    <row r="32" spans="1:10" s="66" customFormat="1" ht="22.5" customHeight="1" x14ac:dyDescent="0.2">
      <c r="A32" s="297" t="s">
        <v>96</v>
      </c>
      <c r="B32" s="298"/>
      <c r="C32" s="298"/>
      <c r="D32" s="298"/>
      <c r="E32" s="298"/>
      <c r="F32" s="298"/>
      <c r="G32" s="298"/>
      <c r="H32" s="298"/>
      <c r="I32" s="298"/>
      <c r="J32" s="299"/>
    </row>
    <row r="33" spans="1:10" s="66" customFormat="1" x14ac:dyDescent="0.2">
      <c r="A33" s="40"/>
      <c r="B33" s="300"/>
      <c r="C33" s="301"/>
      <c r="D33" s="41"/>
      <c r="E33" s="41"/>
      <c r="F33" s="41"/>
      <c r="G33" s="41"/>
      <c r="H33" s="203"/>
      <c r="I33" s="203"/>
      <c r="J33" s="204"/>
    </row>
    <row r="34" spans="1:10" s="28" customFormat="1" x14ac:dyDescent="0.2">
      <c r="A34" s="259" t="s">
        <v>70</v>
      </c>
      <c r="B34" s="302" t="s">
        <v>25</v>
      </c>
      <c r="C34" s="303" t="s">
        <v>26</v>
      </c>
      <c r="D34" s="304" t="s">
        <v>27</v>
      </c>
      <c r="E34" s="305" t="s">
        <v>28</v>
      </c>
      <c r="F34" s="307" t="s">
        <v>29</v>
      </c>
      <c r="G34" s="307"/>
      <c r="H34" s="306" t="s">
        <v>30</v>
      </c>
      <c r="I34" s="306"/>
      <c r="J34" s="306" t="s">
        <v>31</v>
      </c>
    </row>
    <row r="35" spans="1:10" s="28" customFormat="1" x14ac:dyDescent="0.2">
      <c r="A35" s="259"/>
      <c r="B35" s="302"/>
      <c r="C35" s="303"/>
      <c r="D35" s="304"/>
      <c r="E35" s="305"/>
      <c r="F35" s="126" t="s">
        <v>32</v>
      </c>
      <c r="G35" s="126" t="s">
        <v>33</v>
      </c>
      <c r="H35" s="137" t="s">
        <v>32</v>
      </c>
      <c r="I35" s="137" t="s">
        <v>33</v>
      </c>
      <c r="J35" s="306"/>
    </row>
    <row r="36" spans="1:10" s="28" customFormat="1" ht="63.75" x14ac:dyDescent="0.2">
      <c r="A36" s="135" t="s">
        <v>17</v>
      </c>
      <c r="B36" s="134" t="s">
        <v>60</v>
      </c>
      <c r="C36" s="144">
        <v>5</v>
      </c>
      <c r="D36" s="85" t="s">
        <v>220</v>
      </c>
      <c r="E36" s="47">
        <v>35</v>
      </c>
      <c r="F36" s="130"/>
      <c r="G36" s="130"/>
      <c r="H36" s="149">
        <f t="shared" ref="H36:H41" si="6">ROUND(E36*F36,0)</f>
        <v>0</v>
      </c>
      <c r="I36" s="149">
        <f t="shared" ref="I36:I41" si="7">ROUND(E36*G36,0)</f>
        <v>0</v>
      </c>
      <c r="J36" s="149">
        <f t="shared" ref="J36:J41" si="8">H36+I36</f>
        <v>0</v>
      </c>
    </row>
    <row r="37" spans="1:10" s="28" customFormat="1" ht="38.25" x14ac:dyDescent="0.2">
      <c r="A37" s="135" t="s">
        <v>18</v>
      </c>
      <c r="B37" s="131" t="s">
        <v>24</v>
      </c>
      <c r="C37" s="136">
        <v>14</v>
      </c>
      <c r="D37" s="46" t="s">
        <v>72</v>
      </c>
      <c r="E37" s="47">
        <v>35</v>
      </c>
      <c r="F37" s="74"/>
      <c r="G37" s="130"/>
      <c r="H37" s="149">
        <f t="shared" si="6"/>
        <v>0</v>
      </c>
      <c r="I37" s="149">
        <f t="shared" si="7"/>
        <v>0</v>
      </c>
      <c r="J37" s="149">
        <f t="shared" si="8"/>
        <v>0</v>
      </c>
    </row>
    <row r="38" spans="1:10" s="28" customFormat="1" ht="25.5" x14ac:dyDescent="0.2">
      <c r="A38" s="135" t="s">
        <v>19</v>
      </c>
      <c r="B38" s="134" t="s">
        <v>62</v>
      </c>
      <c r="C38" s="48">
        <v>6</v>
      </c>
      <c r="D38" s="85" t="s">
        <v>63</v>
      </c>
      <c r="E38" s="84">
        <v>210</v>
      </c>
      <c r="F38" s="73"/>
      <c r="G38" s="73"/>
      <c r="H38" s="149">
        <f t="shared" si="6"/>
        <v>0</v>
      </c>
      <c r="I38" s="149">
        <f t="shared" si="7"/>
        <v>0</v>
      </c>
      <c r="J38" s="149">
        <f t="shared" si="8"/>
        <v>0</v>
      </c>
    </row>
    <row r="39" spans="1:10" s="28" customFormat="1" ht="51" x14ac:dyDescent="0.2">
      <c r="A39" s="135" t="s">
        <v>20</v>
      </c>
      <c r="B39" s="134" t="s">
        <v>64</v>
      </c>
      <c r="C39" s="144">
        <v>5</v>
      </c>
      <c r="D39" s="85" t="s">
        <v>65</v>
      </c>
      <c r="E39" s="47">
        <v>35</v>
      </c>
      <c r="F39" s="130"/>
      <c r="G39" s="130"/>
      <c r="H39" s="149">
        <f t="shared" si="6"/>
        <v>0</v>
      </c>
      <c r="I39" s="149">
        <f t="shared" si="7"/>
        <v>0</v>
      </c>
      <c r="J39" s="149">
        <f t="shared" si="8"/>
        <v>0</v>
      </c>
    </row>
    <row r="40" spans="1:10" s="66" customFormat="1" ht="25.5" x14ac:dyDescent="0.2">
      <c r="A40" s="135" t="s">
        <v>21</v>
      </c>
      <c r="B40" s="134" t="s">
        <v>48</v>
      </c>
      <c r="C40" s="152" t="s">
        <v>254</v>
      </c>
      <c r="D40" s="85" t="s">
        <v>66</v>
      </c>
      <c r="E40" s="47">
        <v>35</v>
      </c>
      <c r="F40" s="130"/>
      <c r="G40" s="130"/>
      <c r="H40" s="149">
        <f t="shared" si="6"/>
        <v>0</v>
      </c>
      <c r="I40" s="149">
        <f t="shared" si="7"/>
        <v>0</v>
      </c>
      <c r="J40" s="149">
        <f t="shared" si="8"/>
        <v>0</v>
      </c>
    </row>
    <row r="41" spans="1:10" s="28" customFormat="1" ht="76.5" x14ac:dyDescent="0.2">
      <c r="A41" s="135" t="s">
        <v>45</v>
      </c>
      <c r="B41" s="134" t="s">
        <v>73</v>
      </c>
      <c r="C41" s="129" t="s">
        <v>221</v>
      </c>
      <c r="D41" s="85" t="s">
        <v>74</v>
      </c>
      <c r="E41" s="47">
        <v>35</v>
      </c>
      <c r="F41" s="130"/>
      <c r="G41" s="130"/>
      <c r="H41" s="149">
        <f t="shared" si="6"/>
        <v>0</v>
      </c>
      <c r="I41" s="149">
        <f t="shared" si="7"/>
        <v>0</v>
      </c>
      <c r="J41" s="149">
        <f t="shared" si="8"/>
        <v>0</v>
      </c>
    </row>
    <row r="42" spans="1:10" s="39" customFormat="1" ht="20.100000000000001" customHeight="1" x14ac:dyDescent="0.2">
      <c r="A42" s="284" t="s">
        <v>75</v>
      </c>
      <c r="B42" s="285"/>
      <c r="C42" s="285"/>
      <c r="D42" s="285"/>
      <c r="E42" s="285"/>
      <c r="F42" s="285"/>
      <c r="G42" s="286"/>
      <c r="H42" s="205">
        <f>SUM(H36:H41)</f>
        <v>0</v>
      </c>
      <c r="I42" s="205">
        <f>SUM(I36:I41)</f>
        <v>0</v>
      </c>
      <c r="J42" s="206">
        <f>SUM(J36:J41)</f>
        <v>0</v>
      </c>
    </row>
    <row r="43" spans="1:10" s="39" customFormat="1" ht="20.100000000000001" customHeight="1" x14ac:dyDescent="0.2">
      <c r="A43" s="277" t="s">
        <v>34</v>
      </c>
      <c r="B43" s="278"/>
      <c r="C43" s="278"/>
      <c r="D43" s="278"/>
      <c r="E43" s="278"/>
      <c r="F43" s="278"/>
      <c r="G43" s="279"/>
      <c r="H43" s="207">
        <f>H42</f>
        <v>0</v>
      </c>
      <c r="I43" s="207">
        <f>I42</f>
        <v>0</v>
      </c>
      <c r="J43" s="208">
        <f>J42</f>
        <v>0</v>
      </c>
    </row>
    <row r="44" spans="1:10" s="39" customFormat="1" ht="12.75" customHeight="1" x14ac:dyDescent="0.2">
      <c r="A44" s="75"/>
      <c r="B44" s="75"/>
      <c r="C44" s="75"/>
      <c r="D44" s="75"/>
      <c r="E44" s="75"/>
      <c r="F44" s="75"/>
      <c r="G44" s="75"/>
      <c r="H44" s="211"/>
      <c r="I44" s="211"/>
      <c r="J44" s="211"/>
    </row>
    <row r="45" spans="1:10" s="39" customFormat="1" ht="24.75" customHeight="1" x14ac:dyDescent="0.2">
      <c r="A45" s="297" t="s">
        <v>219</v>
      </c>
      <c r="B45" s="298"/>
      <c r="C45" s="298"/>
      <c r="D45" s="298"/>
      <c r="E45" s="298"/>
      <c r="F45" s="298"/>
      <c r="G45" s="298"/>
      <c r="H45" s="298"/>
      <c r="I45" s="298"/>
      <c r="J45" s="299"/>
    </row>
    <row r="46" spans="1:10" s="39" customFormat="1" ht="18" customHeight="1" x14ac:dyDescent="0.2">
      <c r="A46" s="259" t="s">
        <v>70</v>
      </c>
      <c r="B46" s="302" t="s">
        <v>25</v>
      </c>
      <c r="C46" s="303" t="s">
        <v>26</v>
      </c>
      <c r="D46" s="304" t="s">
        <v>27</v>
      </c>
      <c r="E46" s="305" t="s">
        <v>28</v>
      </c>
      <c r="F46" s="306" t="s">
        <v>29</v>
      </c>
      <c r="G46" s="306"/>
      <c r="H46" s="306" t="s">
        <v>30</v>
      </c>
      <c r="I46" s="306"/>
      <c r="J46" s="306" t="s">
        <v>31</v>
      </c>
    </row>
    <row r="47" spans="1:10" s="39" customFormat="1" ht="18" customHeight="1" x14ac:dyDescent="0.2">
      <c r="A47" s="259"/>
      <c r="B47" s="302"/>
      <c r="C47" s="303"/>
      <c r="D47" s="304"/>
      <c r="E47" s="305"/>
      <c r="F47" s="137" t="s">
        <v>32</v>
      </c>
      <c r="G47" s="137" t="s">
        <v>33</v>
      </c>
      <c r="H47" s="137" t="s">
        <v>32</v>
      </c>
      <c r="I47" s="137" t="s">
        <v>33</v>
      </c>
      <c r="J47" s="306"/>
    </row>
    <row r="48" spans="1:10" s="39" customFormat="1" ht="63.75" x14ac:dyDescent="0.2">
      <c r="A48" s="42" t="s">
        <v>17</v>
      </c>
      <c r="B48" s="85" t="s">
        <v>60</v>
      </c>
      <c r="C48" s="129" t="s">
        <v>221</v>
      </c>
      <c r="D48" s="85" t="s">
        <v>218</v>
      </c>
      <c r="E48" s="47">
        <v>50</v>
      </c>
      <c r="F48" s="130"/>
      <c r="G48" s="130"/>
      <c r="H48" s="149">
        <f t="shared" ref="H48:H53" si="9">ROUND(E48*F48,0)</f>
        <v>0</v>
      </c>
      <c r="I48" s="149">
        <f t="shared" ref="I48:I53" si="10">ROUND(E48*G48,0)</f>
        <v>0</v>
      </c>
      <c r="J48" s="149">
        <f t="shared" ref="J48:J53" si="11">H48+I48</f>
        <v>0</v>
      </c>
    </row>
    <row r="49" spans="1:10" s="39" customFormat="1" ht="25.5" x14ac:dyDescent="0.2">
      <c r="A49" s="42" t="s">
        <v>18</v>
      </c>
      <c r="B49" s="131" t="s">
        <v>24</v>
      </c>
      <c r="C49" s="43">
        <v>22</v>
      </c>
      <c r="D49" s="142" t="s">
        <v>227</v>
      </c>
      <c r="E49" s="47">
        <v>50</v>
      </c>
      <c r="F49" s="130"/>
      <c r="G49" s="130"/>
      <c r="H49" s="149">
        <f t="shared" si="9"/>
        <v>0</v>
      </c>
      <c r="I49" s="149">
        <f t="shared" si="10"/>
        <v>0</v>
      </c>
      <c r="J49" s="149">
        <f t="shared" si="11"/>
        <v>0</v>
      </c>
    </row>
    <row r="50" spans="1:10" s="39" customFormat="1" ht="25.5" x14ac:dyDescent="0.2">
      <c r="A50" s="42" t="s">
        <v>19</v>
      </c>
      <c r="B50" s="85" t="s">
        <v>62</v>
      </c>
      <c r="C50" s="48">
        <v>6</v>
      </c>
      <c r="D50" s="85" t="s">
        <v>107</v>
      </c>
      <c r="E50" s="84">
        <v>300</v>
      </c>
      <c r="F50" s="130"/>
      <c r="G50" s="130"/>
      <c r="H50" s="149">
        <f t="shared" si="9"/>
        <v>0</v>
      </c>
      <c r="I50" s="149">
        <f t="shared" si="10"/>
        <v>0</v>
      </c>
      <c r="J50" s="149">
        <f t="shared" si="11"/>
        <v>0</v>
      </c>
    </row>
    <row r="51" spans="1:10" s="39" customFormat="1" ht="51" x14ac:dyDescent="0.2">
      <c r="A51" s="42" t="s">
        <v>20</v>
      </c>
      <c r="B51" s="85" t="s">
        <v>64</v>
      </c>
      <c r="C51" s="129" t="s">
        <v>221</v>
      </c>
      <c r="D51" s="85" t="s">
        <v>65</v>
      </c>
      <c r="E51" s="47">
        <v>50</v>
      </c>
      <c r="F51" s="130"/>
      <c r="G51" s="130"/>
      <c r="H51" s="149">
        <f t="shared" si="9"/>
        <v>0</v>
      </c>
      <c r="I51" s="149">
        <f t="shared" si="10"/>
        <v>0</v>
      </c>
      <c r="J51" s="149">
        <f t="shared" si="11"/>
        <v>0</v>
      </c>
    </row>
    <row r="52" spans="1:10" s="39" customFormat="1" ht="25.5" x14ac:dyDescent="0.2">
      <c r="A52" s="42" t="s">
        <v>21</v>
      </c>
      <c r="B52" s="85" t="s">
        <v>48</v>
      </c>
      <c r="C52" s="152" t="s">
        <v>254</v>
      </c>
      <c r="D52" s="85" t="s">
        <v>66</v>
      </c>
      <c r="E52" s="47">
        <v>50</v>
      </c>
      <c r="F52" s="130"/>
      <c r="G52" s="130"/>
      <c r="H52" s="149">
        <f t="shared" si="9"/>
        <v>0</v>
      </c>
      <c r="I52" s="149">
        <f t="shared" si="10"/>
        <v>0</v>
      </c>
      <c r="J52" s="149">
        <f t="shared" si="11"/>
        <v>0</v>
      </c>
    </row>
    <row r="53" spans="1:10" s="39" customFormat="1" ht="76.5" x14ac:dyDescent="0.2">
      <c r="A53" s="42" t="s">
        <v>45</v>
      </c>
      <c r="B53" s="85" t="s">
        <v>67</v>
      </c>
      <c r="C53" s="129" t="s">
        <v>61</v>
      </c>
      <c r="D53" s="85" t="s">
        <v>68</v>
      </c>
      <c r="E53" s="47">
        <v>50</v>
      </c>
      <c r="F53" s="130"/>
      <c r="G53" s="130"/>
      <c r="H53" s="149">
        <f t="shared" si="9"/>
        <v>0</v>
      </c>
      <c r="I53" s="149">
        <f t="shared" si="10"/>
        <v>0</v>
      </c>
      <c r="J53" s="149">
        <f t="shared" si="11"/>
        <v>0</v>
      </c>
    </row>
    <row r="54" spans="1:10" s="39" customFormat="1" ht="21.75" customHeight="1" x14ac:dyDescent="0.2">
      <c r="A54" s="284" t="s">
        <v>71</v>
      </c>
      <c r="B54" s="285"/>
      <c r="C54" s="285"/>
      <c r="D54" s="285"/>
      <c r="E54" s="285"/>
      <c r="F54" s="285"/>
      <c r="G54" s="286"/>
      <c r="H54" s="205">
        <f>SUM(H48:H53)</f>
        <v>0</v>
      </c>
      <c r="I54" s="205">
        <f>SUM(I48:I53)</f>
        <v>0</v>
      </c>
      <c r="J54" s="206">
        <f>SUM(J48:J53)</f>
        <v>0</v>
      </c>
    </row>
    <row r="55" spans="1:10" s="39" customFormat="1" ht="21.75" customHeight="1" x14ac:dyDescent="0.2">
      <c r="A55" s="277" t="s">
        <v>51</v>
      </c>
      <c r="B55" s="278"/>
      <c r="C55" s="278"/>
      <c r="D55" s="278"/>
      <c r="E55" s="278"/>
      <c r="F55" s="278"/>
      <c r="G55" s="279"/>
      <c r="H55" s="207">
        <f>H54</f>
        <v>0</v>
      </c>
      <c r="I55" s="207">
        <f>I54</f>
        <v>0</v>
      </c>
      <c r="J55" s="208">
        <f>J54</f>
        <v>0</v>
      </c>
    </row>
    <row r="56" spans="1:10" s="39" customFormat="1" ht="12.75" customHeight="1" x14ac:dyDescent="0.2">
      <c r="A56" s="75"/>
      <c r="B56" s="75"/>
      <c r="C56" s="75"/>
      <c r="D56" s="75"/>
      <c r="E56" s="75"/>
      <c r="F56" s="75"/>
      <c r="G56" s="75"/>
      <c r="H56" s="211"/>
      <c r="I56" s="211"/>
      <c r="J56" s="211"/>
    </row>
    <row r="57" spans="1:10" s="39" customFormat="1" ht="18.75" customHeight="1" x14ac:dyDescent="0.2">
      <c r="A57" s="297" t="s">
        <v>76</v>
      </c>
      <c r="B57" s="298"/>
      <c r="C57" s="298"/>
      <c r="D57" s="298"/>
      <c r="E57" s="298"/>
      <c r="F57" s="298"/>
      <c r="G57" s="298"/>
      <c r="H57" s="298"/>
      <c r="I57" s="298"/>
      <c r="J57" s="299"/>
    </row>
    <row r="58" spans="1:10" s="39" customFormat="1" ht="12.75" customHeight="1" x14ac:dyDescent="0.2">
      <c r="A58" s="40"/>
      <c r="B58" s="300"/>
      <c r="C58" s="301"/>
      <c r="D58" s="41"/>
      <c r="E58" s="41"/>
      <c r="F58" s="41"/>
      <c r="G58" s="41"/>
      <c r="H58" s="203"/>
      <c r="I58" s="203"/>
      <c r="J58" s="204"/>
    </row>
    <row r="59" spans="1:10" s="39" customFormat="1" x14ac:dyDescent="0.2">
      <c r="A59" s="259" t="s">
        <v>70</v>
      </c>
      <c r="B59" s="287" t="s">
        <v>25</v>
      </c>
      <c r="C59" s="289" t="s">
        <v>26</v>
      </c>
      <c r="D59" s="291" t="s">
        <v>27</v>
      </c>
      <c r="E59" s="293" t="s">
        <v>28</v>
      </c>
      <c r="F59" s="295" t="s">
        <v>29</v>
      </c>
      <c r="G59" s="296"/>
      <c r="H59" s="280" t="s">
        <v>30</v>
      </c>
      <c r="I59" s="281"/>
      <c r="J59" s="282" t="s">
        <v>31</v>
      </c>
    </row>
    <row r="60" spans="1:10" s="39" customFormat="1" x14ac:dyDescent="0.2">
      <c r="A60" s="259"/>
      <c r="B60" s="288"/>
      <c r="C60" s="290"/>
      <c r="D60" s="292"/>
      <c r="E60" s="294"/>
      <c r="F60" s="126" t="s">
        <v>32</v>
      </c>
      <c r="G60" s="126" t="s">
        <v>33</v>
      </c>
      <c r="H60" s="137" t="s">
        <v>32</v>
      </c>
      <c r="I60" s="137" t="s">
        <v>33</v>
      </c>
      <c r="J60" s="283"/>
    </row>
    <row r="61" spans="1:10" s="39" customFormat="1" ht="25.5" x14ac:dyDescent="0.2">
      <c r="A61" s="135" t="s">
        <v>17</v>
      </c>
      <c r="B61" s="146" t="s">
        <v>49</v>
      </c>
      <c r="C61" s="145"/>
      <c r="D61" s="143" t="s">
        <v>100</v>
      </c>
      <c r="E61" s="47">
        <v>254</v>
      </c>
      <c r="F61" s="130"/>
      <c r="G61" s="130"/>
      <c r="H61" s="149">
        <f t="shared" ref="H61:H64" si="12">ROUND(E61*F61,0)</f>
        <v>0</v>
      </c>
      <c r="I61" s="149">
        <f t="shared" ref="I61:I64" si="13">ROUND(E61*G61,0)</f>
        <v>0</v>
      </c>
      <c r="J61" s="149">
        <f>H61+I61</f>
        <v>0</v>
      </c>
    </row>
    <row r="62" spans="1:10" s="39" customFormat="1" ht="51" x14ac:dyDescent="0.2">
      <c r="A62" s="135" t="s">
        <v>18</v>
      </c>
      <c r="B62" s="146" t="s">
        <v>24</v>
      </c>
      <c r="C62" s="145">
        <v>12</v>
      </c>
      <c r="D62" s="143" t="s">
        <v>222</v>
      </c>
      <c r="E62" s="47">
        <v>254</v>
      </c>
      <c r="F62" s="130"/>
      <c r="G62" s="130"/>
      <c r="H62" s="149">
        <f t="shared" si="12"/>
        <v>0</v>
      </c>
      <c r="I62" s="149">
        <f t="shared" si="13"/>
        <v>0</v>
      </c>
      <c r="J62" s="149">
        <f t="shared" ref="J62:J64" si="14">H62+I62</f>
        <v>0</v>
      </c>
    </row>
    <row r="63" spans="1:10" s="39" customFormat="1" ht="51" x14ac:dyDescent="0.2">
      <c r="A63" s="135" t="s">
        <v>19</v>
      </c>
      <c r="B63" s="146" t="s">
        <v>24</v>
      </c>
      <c r="C63" s="145">
        <v>14</v>
      </c>
      <c r="D63" s="143" t="s">
        <v>223</v>
      </c>
      <c r="E63" s="47">
        <v>254</v>
      </c>
      <c r="F63" s="130"/>
      <c r="G63" s="130"/>
      <c r="H63" s="149">
        <f t="shared" si="12"/>
        <v>0</v>
      </c>
      <c r="I63" s="149">
        <f t="shared" si="13"/>
        <v>0</v>
      </c>
      <c r="J63" s="149">
        <f t="shared" si="14"/>
        <v>0</v>
      </c>
    </row>
    <row r="64" spans="1:10" s="39" customFormat="1" ht="38.25" x14ac:dyDescent="0.2">
      <c r="A64" s="135" t="s">
        <v>20</v>
      </c>
      <c r="B64" s="146" t="s">
        <v>50</v>
      </c>
      <c r="C64" s="145">
        <v>1</v>
      </c>
      <c r="D64" s="143" t="s">
        <v>224</v>
      </c>
      <c r="E64" s="47">
        <v>254</v>
      </c>
      <c r="F64" s="130"/>
      <c r="G64" s="130"/>
      <c r="H64" s="149">
        <f t="shared" si="12"/>
        <v>0</v>
      </c>
      <c r="I64" s="149">
        <f t="shared" si="13"/>
        <v>0</v>
      </c>
      <c r="J64" s="149">
        <f t="shared" si="14"/>
        <v>0</v>
      </c>
    </row>
    <row r="65" spans="1:10" s="39" customFormat="1" ht="20.100000000000001" customHeight="1" x14ac:dyDescent="0.2">
      <c r="A65" s="284" t="s">
        <v>77</v>
      </c>
      <c r="B65" s="285"/>
      <c r="C65" s="285"/>
      <c r="D65" s="285"/>
      <c r="E65" s="285"/>
      <c r="F65" s="285"/>
      <c r="G65" s="286"/>
      <c r="H65" s="205">
        <f>SUM(H61:H64)</f>
        <v>0</v>
      </c>
      <c r="I65" s="205">
        <f>SUM(I61:I64)</f>
        <v>0</v>
      </c>
      <c r="J65" s="206">
        <f>H65+I65</f>
        <v>0</v>
      </c>
    </row>
    <row r="66" spans="1:10" s="39" customFormat="1" ht="20.100000000000001" customHeight="1" x14ac:dyDescent="0.2">
      <c r="A66" s="277" t="s">
        <v>78</v>
      </c>
      <c r="B66" s="278"/>
      <c r="C66" s="278"/>
      <c r="D66" s="278"/>
      <c r="E66" s="278"/>
      <c r="F66" s="278"/>
      <c r="G66" s="279"/>
      <c r="H66" s="207">
        <f>H65</f>
        <v>0</v>
      </c>
      <c r="I66" s="207">
        <f>I65</f>
        <v>0</v>
      </c>
      <c r="J66" s="208">
        <f>J65</f>
        <v>0</v>
      </c>
    </row>
    <row r="67" spans="1:10" s="39" customFormat="1" ht="15" customHeight="1" x14ac:dyDescent="0.2">
      <c r="A67" s="124"/>
      <c r="B67" s="125"/>
      <c r="C67" s="125"/>
      <c r="D67" s="125"/>
      <c r="E67" s="125"/>
      <c r="F67" s="125"/>
      <c r="G67" s="125"/>
      <c r="H67" s="209"/>
      <c r="I67" s="209"/>
      <c r="J67" s="210"/>
    </row>
    <row r="68" spans="1:10" s="78" customFormat="1" ht="23.25" customHeight="1" x14ac:dyDescent="0.2">
      <c r="A68" s="256" t="s">
        <v>54</v>
      </c>
      <c r="B68" s="257"/>
      <c r="C68" s="257"/>
      <c r="D68" s="257"/>
      <c r="E68" s="257"/>
      <c r="F68" s="257"/>
      <c r="G68" s="257"/>
      <c r="H68" s="257"/>
      <c r="I68" s="257"/>
      <c r="J68" s="258"/>
    </row>
    <row r="69" spans="1:10" s="29" customFormat="1" x14ac:dyDescent="0.2">
      <c r="A69" s="259" t="s">
        <v>70</v>
      </c>
      <c r="B69" s="260" t="s">
        <v>25</v>
      </c>
      <c r="C69" s="262" t="s">
        <v>26</v>
      </c>
      <c r="D69" s="264" t="s">
        <v>27</v>
      </c>
      <c r="E69" s="266" t="s">
        <v>28</v>
      </c>
      <c r="F69" s="273" t="s">
        <v>29</v>
      </c>
      <c r="G69" s="274"/>
      <c r="H69" s="275" t="s">
        <v>30</v>
      </c>
      <c r="I69" s="276"/>
      <c r="J69" s="268" t="s">
        <v>31</v>
      </c>
    </row>
    <row r="70" spans="1:10" s="29" customFormat="1" x14ac:dyDescent="0.2">
      <c r="A70" s="259"/>
      <c r="B70" s="261"/>
      <c r="C70" s="263"/>
      <c r="D70" s="265"/>
      <c r="E70" s="267"/>
      <c r="F70" s="30" t="s">
        <v>32</v>
      </c>
      <c r="G70" s="30" t="s">
        <v>33</v>
      </c>
      <c r="H70" s="212" t="s">
        <v>32</v>
      </c>
      <c r="I70" s="212" t="s">
        <v>33</v>
      </c>
      <c r="J70" s="269"/>
    </row>
    <row r="71" spans="1:10" s="29" customFormat="1" ht="38.25" x14ac:dyDescent="0.2">
      <c r="A71" s="135" t="s">
        <v>17</v>
      </c>
      <c r="B71" s="85" t="s">
        <v>55</v>
      </c>
      <c r="C71" s="43">
        <v>3</v>
      </c>
      <c r="D71" s="85" t="s">
        <v>79</v>
      </c>
      <c r="E71" s="86">
        <v>76</v>
      </c>
      <c r="F71" s="130"/>
      <c r="G71" s="130"/>
      <c r="H71" s="149">
        <f t="shared" ref="H71:H80" si="15">ROUND(E71*F71,0)</f>
        <v>0</v>
      </c>
      <c r="I71" s="149">
        <f t="shared" ref="I71:I80" si="16">ROUND(E71*G71,0)</f>
        <v>0</v>
      </c>
      <c r="J71" s="149">
        <f>H71+I71</f>
        <v>0</v>
      </c>
    </row>
    <row r="72" spans="1:10" s="29" customFormat="1" ht="25.5" x14ac:dyDescent="0.2">
      <c r="A72" s="135" t="s">
        <v>18</v>
      </c>
      <c r="B72" s="85" t="s">
        <v>80</v>
      </c>
      <c r="C72" s="43" t="s">
        <v>69</v>
      </c>
      <c r="D72" s="85" t="s">
        <v>81</v>
      </c>
      <c r="E72" s="77">
        <v>77</v>
      </c>
      <c r="F72" s="128"/>
      <c r="G72" s="128"/>
      <c r="H72" s="149">
        <f t="shared" si="15"/>
        <v>0</v>
      </c>
      <c r="I72" s="149">
        <f t="shared" si="16"/>
        <v>0</v>
      </c>
      <c r="J72" s="149">
        <f>H72+I72</f>
        <v>0</v>
      </c>
    </row>
    <row r="73" spans="1:10" s="29" customFormat="1" ht="25.5" x14ac:dyDescent="0.2">
      <c r="A73" s="135" t="s">
        <v>19</v>
      </c>
      <c r="B73" s="85" t="s">
        <v>98</v>
      </c>
      <c r="C73" s="43" t="s">
        <v>69</v>
      </c>
      <c r="D73" s="85" t="s">
        <v>256</v>
      </c>
      <c r="E73" s="77">
        <v>77</v>
      </c>
      <c r="F73" s="128"/>
      <c r="G73" s="128"/>
      <c r="H73" s="149">
        <f t="shared" si="15"/>
        <v>0</v>
      </c>
      <c r="I73" s="149">
        <f t="shared" si="16"/>
        <v>0</v>
      </c>
      <c r="J73" s="149">
        <f>H73+I73</f>
        <v>0</v>
      </c>
    </row>
    <row r="74" spans="1:10" s="29" customFormat="1" ht="33.75" customHeight="1" x14ac:dyDescent="0.2">
      <c r="A74" s="135" t="s">
        <v>20</v>
      </c>
      <c r="B74" s="85" t="s">
        <v>108</v>
      </c>
      <c r="C74" s="43" t="s">
        <v>69</v>
      </c>
      <c r="D74" s="85" t="s">
        <v>109</v>
      </c>
      <c r="E74" s="76">
        <v>23</v>
      </c>
      <c r="F74" s="73"/>
      <c r="G74" s="73"/>
      <c r="H74" s="149">
        <f t="shared" si="15"/>
        <v>0</v>
      </c>
      <c r="I74" s="149">
        <f t="shared" si="16"/>
        <v>0</v>
      </c>
      <c r="J74" s="149">
        <f t="shared" ref="J74" si="17">H74+I74</f>
        <v>0</v>
      </c>
    </row>
    <row r="75" spans="1:10" s="29" customFormat="1" ht="26.25" customHeight="1" x14ac:dyDescent="0.2">
      <c r="A75" s="135" t="s">
        <v>21</v>
      </c>
      <c r="B75" s="85" t="s">
        <v>229</v>
      </c>
      <c r="C75" s="43" t="s">
        <v>69</v>
      </c>
      <c r="D75" s="85" t="s">
        <v>230</v>
      </c>
      <c r="E75" s="77">
        <v>7</v>
      </c>
      <c r="F75" s="128"/>
      <c r="G75" s="128"/>
      <c r="H75" s="149">
        <f t="shared" si="15"/>
        <v>0</v>
      </c>
      <c r="I75" s="149">
        <f t="shared" si="16"/>
        <v>0</v>
      </c>
      <c r="J75" s="149">
        <f>H75+I75</f>
        <v>0</v>
      </c>
    </row>
    <row r="76" spans="1:10" s="29" customFormat="1" ht="25.5" x14ac:dyDescent="0.2">
      <c r="A76" s="135" t="s">
        <v>45</v>
      </c>
      <c r="B76" s="85" t="s">
        <v>232</v>
      </c>
      <c r="C76" s="43" t="s">
        <v>69</v>
      </c>
      <c r="D76" s="85" t="s">
        <v>231</v>
      </c>
      <c r="E76" s="47">
        <v>85</v>
      </c>
      <c r="F76" s="130"/>
      <c r="G76" s="130"/>
      <c r="H76" s="149">
        <f t="shared" si="15"/>
        <v>0</v>
      </c>
      <c r="I76" s="149">
        <f t="shared" si="16"/>
        <v>0</v>
      </c>
      <c r="J76" s="149">
        <f t="shared" ref="J76:J78" si="18">H76+I76</f>
        <v>0</v>
      </c>
    </row>
    <row r="77" spans="1:10" s="29" customFormat="1" ht="33" customHeight="1" x14ac:dyDescent="0.2">
      <c r="A77" s="135" t="s">
        <v>46</v>
      </c>
      <c r="B77" s="85" t="s">
        <v>233</v>
      </c>
      <c r="C77" s="43" t="s">
        <v>69</v>
      </c>
      <c r="D77" s="85" t="s">
        <v>234</v>
      </c>
      <c r="E77" s="47">
        <v>85</v>
      </c>
      <c r="F77" s="130"/>
      <c r="G77" s="130"/>
      <c r="H77" s="149">
        <f t="shared" si="15"/>
        <v>0</v>
      </c>
      <c r="I77" s="149">
        <f t="shared" si="16"/>
        <v>0</v>
      </c>
      <c r="J77" s="149">
        <f t="shared" si="18"/>
        <v>0</v>
      </c>
    </row>
    <row r="78" spans="1:10" s="29" customFormat="1" ht="25.5" x14ac:dyDescent="0.2">
      <c r="A78" s="135" t="s">
        <v>47</v>
      </c>
      <c r="B78" s="85" t="s">
        <v>236</v>
      </c>
      <c r="C78" s="43" t="s">
        <v>69</v>
      </c>
      <c r="D78" s="85" t="s">
        <v>237</v>
      </c>
      <c r="E78" s="76">
        <v>1</v>
      </c>
      <c r="F78" s="73"/>
      <c r="G78" s="73"/>
      <c r="H78" s="149">
        <f t="shared" si="15"/>
        <v>0</v>
      </c>
      <c r="I78" s="149">
        <f t="shared" si="16"/>
        <v>0</v>
      </c>
      <c r="J78" s="149">
        <f t="shared" si="18"/>
        <v>0</v>
      </c>
    </row>
    <row r="79" spans="1:10" s="29" customFormat="1" ht="28.5" customHeight="1" x14ac:dyDescent="0.2">
      <c r="A79" s="135" t="s">
        <v>52</v>
      </c>
      <c r="B79" s="85" t="s">
        <v>89</v>
      </c>
      <c r="C79" s="43" t="s">
        <v>69</v>
      </c>
      <c r="D79" s="82" t="s">
        <v>99</v>
      </c>
      <c r="E79" s="47">
        <v>30</v>
      </c>
      <c r="F79" s="130"/>
      <c r="G79" s="130"/>
      <c r="H79" s="205">
        <f t="shared" si="15"/>
        <v>0</v>
      </c>
      <c r="I79" s="205">
        <f t="shared" si="16"/>
        <v>0</v>
      </c>
      <c r="J79" s="205">
        <f t="shared" ref="J79" si="19">H79+I79</f>
        <v>0</v>
      </c>
    </row>
    <row r="80" spans="1:10" s="29" customFormat="1" ht="30" customHeight="1" x14ac:dyDescent="0.2">
      <c r="A80" s="135" t="s">
        <v>228</v>
      </c>
      <c r="B80" s="85" t="s">
        <v>93</v>
      </c>
      <c r="C80" s="43" t="s">
        <v>69</v>
      </c>
      <c r="D80" s="82" t="s">
        <v>94</v>
      </c>
      <c r="E80" s="76">
        <v>5</v>
      </c>
      <c r="F80" s="73"/>
      <c r="G80" s="73"/>
      <c r="H80" s="149">
        <f t="shared" si="15"/>
        <v>0</v>
      </c>
      <c r="I80" s="149">
        <f t="shared" si="16"/>
        <v>0</v>
      </c>
      <c r="J80" s="149">
        <f t="shared" ref="J80" si="20">H80+I80</f>
        <v>0</v>
      </c>
    </row>
    <row r="81" spans="1:10" s="31" customFormat="1" ht="20.100000000000001" customHeight="1" x14ac:dyDescent="0.2">
      <c r="A81" s="277" t="s">
        <v>56</v>
      </c>
      <c r="B81" s="278"/>
      <c r="C81" s="278"/>
      <c r="D81" s="278"/>
      <c r="E81" s="278"/>
      <c r="F81" s="278"/>
      <c r="G81" s="279"/>
      <c r="H81" s="207">
        <f>SUM(H71:H80)</f>
        <v>0</v>
      </c>
      <c r="I81" s="207">
        <f>SUM(I71:I80)</f>
        <v>0</v>
      </c>
      <c r="J81" s="208">
        <f>H81+I81</f>
        <v>0</v>
      </c>
    </row>
    <row r="82" spans="1:10" s="39" customFormat="1" ht="20.100000000000001" customHeight="1" x14ac:dyDescent="0.2">
      <c r="A82" s="192"/>
      <c r="B82" s="75"/>
      <c r="C82" s="75"/>
      <c r="D82" s="75"/>
      <c r="E82" s="125"/>
      <c r="F82" s="125"/>
      <c r="G82" s="125"/>
      <c r="H82" s="209"/>
      <c r="I82" s="209"/>
      <c r="J82" s="210"/>
    </row>
    <row r="83" spans="1:10" ht="12.75" customHeight="1" x14ac:dyDescent="0.2">
      <c r="A83" s="193"/>
      <c r="B83" s="138"/>
      <c r="C83" s="138"/>
      <c r="D83" s="194"/>
      <c r="E83" s="189"/>
      <c r="F83" s="190"/>
      <c r="G83" s="190"/>
      <c r="H83" s="248" t="s">
        <v>9</v>
      </c>
      <c r="I83" s="248" t="s">
        <v>10</v>
      </c>
      <c r="J83" s="248" t="s">
        <v>11</v>
      </c>
    </row>
    <row r="84" spans="1:10" x14ac:dyDescent="0.2">
      <c r="A84" s="193"/>
      <c r="B84" s="138"/>
      <c r="C84" s="138"/>
      <c r="D84" s="194"/>
      <c r="E84" s="191"/>
      <c r="F84" s="186"/>
      <c r="G84" s="186"/>
      <c r="H84" s="249"/>
      <c r="I84" s="249"/>
      <c r="J84" s="249"/>
    </row>
    <row r="85" spans="1:10" ht="15.75" customHeight="1" x14ac:dyDescent="0.25">
      <c r="A85" s="195"/>
      <c r="B85" s="196"/>
      <c r="C85" s="196"/>
      <c r="D85" s="194"/>
      <c r="E85" s="250" t="s">
        <v>24</v>
      </c>
      <c r="F85" s="251"/>
      <c r="G85" s="187" t="s">
        <v>13</v>
      </c>
      <c r="H85" s="213">
        <f>H17+H30+H43+H55+H66+H81</f>
        <v>0</v>
      </c>
      <c r="I85" s="213">
        <f>I17+I30+I43+I55+I66+I81</f>
        <v>0</v>
      </c>
      <c r="J85" s="214">
        <f>SUM(H85:I85)</f>
        <v>0</v>
      </c>
    </row>
    <row r="86" spans="1:10" ht="15.75" x14ac:dyDescent="0.25">
      <c r="A86" s="195"/>
      <c r="B86" s="196"/>
      <c r="C86" s="196"/>
      <c r="D86" s="194"/>
      <c r="E86" s="252"/>
      <c r="F86" s="253"/>
      <c r="G86" s="187" t="s">
        <v>2</v>
      </c>
      <c r="H86" s="213">
        <f>0.27*H85</f>
        <v>0</v>
      </c>
      <c r="I86" s="213">
        <f>0.27*I85</f>
        <v>0</v>
      </c>
      <c r="J86" s="214">
        <f>H86+I86</f>
        <v>0</v>
      </c>
    </row>
    <row r="87" spans="1:10" ht="15.75" x14ac:dyDescent="0.25">
      <c r="E87" s="254"/>
      <c r="F87" s="255"/>
      <c r="G87" s="188" t="s">
        <v>3</v>
      </c>
      <c r="H87" s="213">
        <f>H85+H86</f>
        <v>0</v>
      </c>
      <c r="I87" s="213">
        <f>I85+I86</f>
        <v>0</v>
      </c>
      <c r="J87" s="214">
        <f>J85+J86</f>
        <v>0</v>
      </c>
    </row>
    <row r="88" spans="1:10" ht="15.75" x14ac:dyDescent="0.25">
      <c r="A88" s="38"/>
      <c r="B88" s="38"/>
      <c r="C88" s="38"/>
      <c r="E88" s="34"/>
      <c r="F88" s="34"/>
      <c r="G88" s="35"/>
      <c r="H88" s="215"/>
      <c r="I88" s="215"/>
      <c r="J88" s="216"/>
    </row>
    <row r="89" spans="1:10" ht="15.75" x14ac:dyDescent="0.25">
      <c r="A89" s="38"/>
      <c r="B89" s="38"/>
      <c r="C89" s="38"/>
      <c r="E89" s="34"/>
      <c r="F89" s="34"/>
      <c r="G89" s="35"/>
      <c r="H89" s="215"/>
      <c r="I89" s="215"/>
      <c r="J89" s="216"/>
    </row>
    <row r="90" spans="1:10" ht="12.75" customHeight="1" x14ac:dyDescent="0.2">
      <c r="A90" s="38"/>
      <c r="B90" s="38"/>
      <c r="C90" s="38"/>
      <c r="D90" s="67"/>
      <c r="E90" s="67"/>
      <c r="F90" s="67"/>
      <c r="G90" s="67"/>
      <c r="H90" s="217"/>
      <c r="I90" s="217"/>
    </row>
    <row r="91" spans="1:10" ht="12.75" customHeight="1" x14ac:dyDescent="0.2">
      <c r="A91" s="38"/>
      <c r="B91" s="38"/>
      <c r="C91" s="38"/>
      <c r="D91" s="36"/>
      <c r="E91" s="36"/>
      <c r="F91" s="36"/>
      <c r="G91" s="36"/>
      <c r="H91" s="219"/>
      <c r="I91" s="219"/>
    </row>
    <row r="92" spans="1:10" ht="15" x14ac:dyDescent="0.2">
      <c r="A92" s="38"/>
      <c r="B92" s="38"/>
      <c r="C92" s="38"/>
      <c r="D92" s="37"/>
    </row>
    <row r="93" spans="1:10" x14ac:dyDescent="0.2">
      <c r="A93" s="38"/>
      <c r="B93" s="38"/>
      <c r="C93" s="38"/>
      <c r="H93" s="220"/>
      <c r="I93" s="220"/>
    </row>
    <row r="94" spans="1:10" x14ac:dyDescent="0.2">
      <c r="A94" s="38"/>
      <c r="B94" s="38"/>
      <c r="C94" s="38"/>
      <c r="E94" s="141"/>
      <c r="F94" s="141"/>
      <c r="H94" s="221"/>
      <c r="I94" s="221"/>
    </row>
    <row r="95" spans="1:10" ht="15.75" x14ac:dyDescent="0.25">
      <c r="A95" s="38"/>
      <c r="B95" s="38"/>
      <c r="C95" s="38"/>
      <c r="E95" s="270"/>
      <c r="F95" s="270"/>
      <c r="H95" s="222"/>
      <c r="I95" s="222"/>
    </row>
    <row r="96" spans="1:10" ht="15" x14ac:dyDescent="0.2">
      <c r="A96" s="38"/>
      <c r="B96" s="38"/>
      <c r="C96" s="38"/>
      <c r="E96" s="271"/>
      <c r="F96" s="271"/>
      <c r="H96" s="272"/>
      <c r="I96" s="272"/>
    </row>
  </sheetData>
  <mergeCells count="77">
    <mergeCell ref="A1:J1"/>
    <mergeCell ref="A17:G17"/>
    <mergeCell ref="A3:J3"/>
    <mergeCell ref="B4:C4"/>
    <mergeCell ref="A5:A6"/>
    <mergeCell ref="B5:B6"/>
    <mergeCell ref="C5:C6"/>
    <mergeCell ref="D5:D6"/>
    <mergeCell ref="E5:E6"/>
    <mergeCell ref="F5:G5"/>
    <mergeCell ref="H5:I5"/>
    <mergeCell ref="J5:J6"/>
    <mergeCell ref="A16:G16"/>
    <mergeCell ref="A19:J19"/>
    <mergeCell ref="B20:C20"/>
    <mergeCell ref="A21:A22"/>
    <mergeCell ref="B21:B22"/>
    <mergeCell ref="C21:C22"/>
    <mergeCell ref="D21:D22"/>
    <mergeCell ref="E21:E22"/>
    <mergeCell ref="F21:G21"/>
    <mergeCell ref="H21:I21"/>
    <mergeCell ref="J21:J22"/>
    <mergeCell ref="H34:I34"/>
    <mergeCell ref="J34:J35"/>
    <mergeCell ref="A42:G42"/>
    <mergeCell ref="A43:G43"/>
    <mergeCell ref="A29:G29"/>
    <mergeCell ref="A30:G30"/>
    <mergeCell ref="A32:J32"/>
    <mergeCell ref="B33:C33"/>
    <mergeCell ref="A34:A35"/>
    <mergeCell ref="B34:B35"/>
    <mergeCell ref="C34:C35"/>
    <mergeCell ref="D34:D35"/>
    <mergeCell ref="E34:E35"/>
    <mergeCell ref="F34:G34"/>
    <mergeCell ref="A57:J57"/>
    <mergeCell ref="B58:C58"/>
    <mergeCell ref="A45:J45"/>
    <mergeCell ref="A46:A47"/>
    <mergeCell ref="B46:B47"/>
    <mergeCell ref="C46:C47"/>
    <mergeCell ref="D46:D47"/>
    <mergeCell ref="E46:E47"/>
    <mergeCell ref="F46:G46"/>
    <mergeCell ref="H46:I46"/>
    <mergeCell ref="J46:J47"/>
    <mergeCell ref="A54:G54"/>
    <mergeCell ref="A55:G55"/>
    <mergeCell ref="H59:I59"/>
    <mergeCell ref="J59:J60"/>
    <mergeCell ref="A65:G65"/>
    <mergeCell ref="A66:G66"/>
    <mergeCell ref="A59:A60"/>
    <mergeCell ref="B59:B60"/>
    <mergeCell ref="C59:C60"/>
    <mergeCell ref="D59:D60"/>
    <mergeCell ref="E59:E60"/>
    <mergeCell ref="F59:G59"/>
    <mergeCell ref="E95:F95"/>
    <mergeCell ref="E96:F96"/>
    <mergeCell ref="H96:I96"/>
    <mergeCell ref="F69:G69"/>
    <mergeCell ref="H69:I69"/>
    <mergeCell ref="A81:G81"/>
    <mergeCell ref="H83:H84"/>
    <mergeCell ref="I83:I84"/>
    <mergeCell ref="J83:J84"/>
    <mergeCell ref="E85:F87"/>
    <mergeCell ref="A68:J68"/>
    <mergeCell ref="A69:A70"/>
    <mergeCell ref="B69:B70"/>
    <mergeCell ref="C69:C70"/>
    <mergeCell ref="D69:D70"/>
    <mergeCell ref="E69:E70"/>
    <mergeCell ref="J69:J7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5" orientation="portrait" r:id="rId1"/>
  <headerFooter>
    <oddHeader xml:space="preserve">&amp;C&amp;D&amp;P
</oddHeader>
    <oddFooter>&amp;P. oldal</oddFooter>
  </headerFooter>
  <rowBreaks count="3" manualBreakCount="3">
    <brk id="17" max="9" man="1"/>
    <brk id="31" max="9" man="1"/>
    <brk id="67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BreakPreview" topLeftCell="A7" zoomScale="70" zoomScaleNormal="100" zoomScaleSheetLayoutView="70" workbookViewId="0">
      <selection activeCell="V20" sqref="V20"/>
    </sheetView>
  </sheetViews>
  <sheetFormatPr defaultRowHeight="12.75" x14ac:dyDescent="0.2"/>
  <cols>
    <col min="1" max="1" width="5.140625" style="7" bestFit="1" customWidth="1"/>
    <col min="2" max="2" width="6.85546875" style="8" bestFit="1" customWidth="1"/>
    <col min="3" max="3" width="24.28515625" style="1" bestFit="1" customWidth="1"/>
    <col min="4" max="4" width="30.28515625" style="1" customWidth="1"/>
    <col min="5" max="5" width="10.28515625" style="1" customWidth="1"/>
    <col min="6" max="6" width="10.42578125" style="1" customWidth="1"/>
    <col min="7" max="8" width="11" style="1" customWidth="1"/>
    <col min="9" max="9" width="13" style="1" customWidth="1"/>
    <col min="10" max="10" width="12.42578125" style="1" customWidth="1"/>
    <col min="11" max="11" width="21.140625" style="1" bestFit="1" customWidth="1"/>
    <col min="12" max="12" width="19.42578125" style="1" bestFit="1" customWidth="1"/>
    <col min="13" max="13" width="20.7109375" style="1" bestFit="1" customWidth="1"/>
    <col min="14" max="16384" width="9.140625" style="1"/>
  </cols>
  <sheetData>
    <row r="1" spans="1:13" ht="15" x14ac:dyDescent="0.2">
      <c r="A1" s="326" t="s">
        <v>12</v>
      </c>
      <c r="B1" s="326"/>
      <c r="C1" s="326"/>
      <c r="D1" s="3"/>
      <c r="E1" s="3"/>
      <c r="F1" s="3"/>
    </row>
    <row r="2" spans="1:13" ht="32.25" customHeight="1" x14ac:dyDescent="0.2">
      <c r="A2" s="314" t="s">
        <v>263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6"/>
    </row>
    <row r="3" spans="1:13" ht="27" customHeight="1" x14ac:dyDescent="0.2">
      <c r="A3" s="317"/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</row>
    <row r="4" spans="1:13" ht="27" customHeight="1" x14ac:dyDescent="0.2">
      <c r="A4" s="327" t="s">
        <v>259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9"/>
    </row>
    <row r="5" spans="1:13" ht="25.5" customHeight="1" x14ac:dyDescent="0.2">
      <c r="A5" s="320" t="s">
        <v>35</v>
      </c>
      <c r="B5" s="320" t="s">
        <v>36</v>
      </c>
      <c r="C5" s="312" t="s">
        <v>1</v>
      </c>
      <c r="D5" s="312" t="s">
        <v>37</v>
      </c>
      <c r="E5" s="318" t="s">
        <v>38</v>
      </c>
      <c r="F5" s="319"/>
      <c r="G5" s="312" t="s">
        <v>39</v>
      </c>
      <c r="H5" s="312" t="s">
        <v>40</v>
      </c>
      <c r="I5" s="312" t="s">
        <v>4</v>
      </c>
      <c r="J5" s="312" t="s">
        <v>5</v>
      </c>
      <c r="K5" s="312" t="s">
        <v>6</v>
      </c>
      <c r="L5" s="312" t="s">
        <v>7</v>
      </c>
      <c r="M5" s="312" t="s">
        <v>8</v>
      </c>
    </row>
    <row r="6" spans="1:13" x14ac:dyDescent="0.2">
      <c r="A6" s="321"/>
      <c r="B6" s="321"/>
      <c r="C6" s="313"/>
      <c r="D6" s="313"/>
      <c r="E6" s="185" t="s">
        <v>41</v>
      </c>
      <c r="F6" s="185" t="s">
        <v>42</v>
      </c>
      <c r="G6" s="313"/>
      <c r="H6" s="313"/>
      <c r="I6" s="313"/>
      <c r="J6" s="313"/>
      <c r="K6" s="313"/>
      <c r="L6" s="313"/>
      <c r="M6" s="313"/>
    </row>
    <row r="7" spans="1:13" s="4" customFormat="1" ht="12.75" customHeight="1" x14ac:dyDescent="0.2">
      <c r="A7" s="342"/>
      <c r="B7" s="343"/>
      <c r="C7" s="343"/>
      <c r="D7" s="343"/>
      <c r="E7" s="343"/>
      <c r="F7" s="344"/>
      <c r="G7" s="343"/>
      <c r="H7" s="343"/>
      <c r="I7" s="343"/>
      <c r="J7" s="343"/>
      <c r="K7" s="343"/>
      <c r="L7" s="343"/>
      <c r="M7" s="345"/>
    </row>
    <row r="8" spans="1:13" s="32" customFormat="1" ht="51" x14ac:dyDescent="0.2">
      <c r="A8" s="51" t="s">
        <v>69</v>
      </c>
      <c r="B8" s="52">
        <v>8</v>
      </c>
      <c r="C8" s="153" t="s">
        <v>84</v>
      </c>
      <c r="D8" s="153" t="s">
        <v>83</v>
      </c>
      <c r="E8" s="68">
        <v>60</v>
      </c>
      <c r="F8" s="68">
        <v>60</v>
      </c>
      <c r="G8" s="54">
        <f t="shared" ref="G8:G10" si="0">E8*F8/10000</f>
        <v>0.36</v>
      </c>
      <c r="H8" s="55">
        <v>1.1000000000000001</v>
      </c>
      <c r="I8" s="57"/>
      <c r="J8" s="57"/>
      <c r="K8" s="56">
        <f t="shared" ref="K8:K11" si="1">B8*I8</f>
        <v>0</v>
      </c>
      <c r="L8" s="56">
        <f t="shared" ref="L8:L15" si="2">B8*J8</f>
        <v>0</v>
      </c>
      <c r="M8" s="56">
        <f t="shared" ref="M8:M15" si="3">L8+K8</f>
        <v>0</v>
      </c>
    </row>
    <row r="9" spans="1:13" s="32" customFormat="1" ht="51" x14ac:dyDescent="0.2">
      <c r="A9" s="51" t="s">
        <v>69</v>
      </c>
      <c r="B9" s="52">
        <v>9</v>
      </c>
      <c r="C9" s="153" t="s">
        <v>84</v>
      </c>
      <c r="D9" s="153" t="s">
        <v>83</v>
      </c>
      <c r="E9" s="68">
        <v>120</v>
      </c>
      <c r="F9" s="68">
        <v>150</v>
      </c>
      <c r="G9" s="54">
        <f t="shared" ref="G9" si="4">E9*F9/10000</f>
        <v>1.8</v>
      </c>
      <c r="H9" s="55">
        <v>1.1000000000000001</v>
      </c>
      <c r="I9" s="57"/>
      <c r="J9" s="57"/>
      <c r="K9" s="56">
        <f t="shared" si="1"/>
        <v>0</v>
      </c>
      <c r="L9" s="56">
        <f t="shared" si="2"/>
        <v>0</v>
      </c>
      <c r="M9" s="56">
        <f t="shared" si="3"/>
        <v>0</v>
      </c>
    </row>
    <row r="10" spans="1:13" s="32" customFormat="1" ht="51" x14ac:dyDescent="0.2">
      <c r="A10" s="51" t="s">
        <v>69</v>
      </c>
      <c r="B10" s="52">
        <v>34</v>
      </c>
      <c r="C10" s="153" t="s">
        <v>84</v>
      </c>
      <c r="D10" s="153" t="s">
        <v>83</v>
      </c>
      <c r="E10" s="68">
        <v>120</v>
      </c>
      <c r="F10" s="68">
        <v>180</v>
      </c>
      <c r="G10" s="54">
        <f t="shared" si="0"/>
        <v>2.16</v>
      </c>
      <c r="H10" s="55">
        <v>1.1000000000000001</v>
      </c>
      <c r="I10" s="57"/>
      <c r="J10" s="57"/>
      <c r="K10" s="56">
        <f t="shared" si="1"/>
        <v>0</v>
      </c>
      <c r="L10" s="56">
        <f t="shared" si="2"/>
        <v>0</v>
      </c>
      <c r="M10" s="56">
        <f t="shared" si="3"/>
        <v>0</v>
      </c>
    </row>
    <row r="11" spans="1:13" s="32" customFormat="1" ht="51" x14ac:dyDescent="0.2">
      <c r="A11" s="59" t="s">
        <v>69</v>
      </c>
      <c r="B11" s="52">
        <v>2</v>
      </c>
      <c r="C11" s="153" t="s">
        <v>84</v>
      </c>
      <c r="D11" s="153" t="s">
        <v>83</v>
      </c>
      <c r="E11" s="83">
        <v>150</v>
      </c>
      <c r="F11" s="83">
        <v>150</v>
      </c>
      <c r="G11" s="60">
        <f t="shared" ref="G11" si="5">E11*F11/10000</f>
        <v>2.25</v>
      </c>
      <c r="H11" s="61">
        <v>1.1000000000000001</v>
      </c>
      <c r="I11" s="57"/>
      <c r="J11" s="57"/>
      <c r="K11" s="56">
        <f t="shared" si="1"/>
        <v>0</v>
      </c>
      <c r="L11" s="56">
        <f t="shared" si="2"/>
        <v>0</v>
      </c>
      <c r="M11" s="56">
        <f t="shared" si="3"/>
        <v>0</v>
      </c>
    </row>
    <row r="12" spans="1:13" s="32" customFormat="1" ht="51" x14ac:dyDescent="0.2">
      <c r="A12" s="59" t="s">
        <v>69</v>
      </c>
      <c r="B12" s="52">
        <f>2+8</f>
        <v>10</v>
      </c>
      <c r="C12" s="153" t="s">
        <v>84</v>
      </c>
      <c r="D12" s="153" t="s">
        <v>83</v>
      </c>
      <c r="E12" s="83">
        <v>150</v>
      </c>
      <c r="F12" s="83">
        <v>180</v>
      </c>
      <c r="G12" s="60">
        <f t="shared" ref="G12:G15" si="6">E12*F12/10000</f>
        <v>2.7</v>
      </c>
      <c r="H12" s="61">
        <v>1.1000000000000001</v>
      </c>
      <c r="I12" s="57"/>
      <c r="J12" s="57"/>
      <c r="K12" s="56">
        <f t="shared" ref="K12:K15" si="7">B12*I12</f>
        <v>0</v>
      </c>
      <c r="L12" s="56">
        <f t="shared" si="2"/>
        <v>0</v>
      </c>
      <c r="M12" s="56">
        <f t="shared" si="3"/>
        <v>0</v>
      </c>
    </row>
    <row r="13" spans="1:13" s="32" customFormat="1" ht="51" x14ac:dyDescent="0.2">
      <c r="A13" s="59" t="s">
        <v>69</v>
      </c>
      <c r="B13" s="52">
        <v>1</v>
      </c>
      <c r="C13" s="153" t="s">
        <v>84</v>
      </c>
      <c r="D13" s="153" t="s">
        <v>83</v>
      </c>
      <c r="E13" s="83">
        <v>300</v>
      </c>
      <c r="F13" s="83">
        <v>230</v>
      </c>
      <c r="G13" s="60">
        <f t="shared" si="6"/>
        <v>6.9</v>
      </c>
      <c r="H13" s="61">
        <v>1.1000000000000001</v>
      </c>
      <c r="I13" s="57"/>
      <c r="J13" s="57"/>
      <c r="K13" s="56">
        <f t="shared" si="7"/>
        <v>0</v>
      </c>
      <c r="L13" s="56">
        <f t="shared" si="2"/>
        <v>0</v>
      </c>
      <c r="M13" s="56">
        <f t="shared" si="3"/>
        <v>0</v>
      </c>
    </row>
    <row r="14" spans="1:13" s="32" customFormat="1" ht="51" x14ac:dyDescent="0.2">
      <c r="A14" s="59" t="s">
        <v>69</v>
      </c>
      <c r="B14" s="52">
        <v>1</v>
      </c>
      <c r="C14" s="153" t="s">
        <v>85</v>
      </c>
      <c r="D14" s="153" t="s">
        <v>83</v>
      </c>
      <c r="E14" s="83">
        <v>100</v>
      </c>
      <c r="F14" s="83">
        <v>275</v>
      </c>
      <c r="G14" s="60">
        <f t="shared" si="6"/>
        <v>2.75</v>
      </c>
      <c r="H14" s="61">
        <v>1.1000000000000001</v>
      </c>
      <c r="I14" s="57"/>
      <c r="J14" s="57"/>
      <c r="K14" s="56">
        <f t="shared" si="7"/>
        <v>0</v>
      </c>
      <c r="L14" s="56">
        <f t="shared" si="2"/>
        <v>0</v>
      </c>
      <c r="M14" s="56">
        <f t="shared" si="3"/>
        <v>0</v>
      </c>
    </row>
    <row r="15" spans="1:13" s="32" customFormat="1" ht="69" customHeight="1" x14ac:dyDescent="0.2">
      <c r="A15" s="59" t="s">
        <v>69</v>
      </c>
      <c r="B15" s="52">
        <v>1</v>
      </c>
      <c r="C15" s="153" t="s">
        <v>271</v>
      </c>
      <c r="D15" s="153" t="s">
        <v>83</v>
      </c>
      <c r="E15" s="83">
        <v>300</v>
      </c>
      <c r="F15" s="83">
        <v>290</v>
      </c>
      <c r="G15" s="60">
        <f t="shared" si="6"/>
        <v>8.6999999999999993</v>
      </c>
      <c r="H15" s="61">
        <v>1.1000000000000001</v>
      </c>
      <c r="I15" s="57"/>
      <c r="J15" s="57"/>
      <c r="K15" s="56">
        <f t="shared" si="7"/>
        <v>0</v>
      </c>
      <c r="L15" s="56">
        <f t="shared" si="2"/>
        <v>0</v>
      </c>
      <c r="M15" s="56">
        <f t="shared" si="3"/>
        <v>0</v>
      </c>
    </row>
    <row r="16" spans="1:13" s="5" customFormat="1" ht="24.95" customHeight="1" x14ac:dyDescent="0.2">
      <c r="A16" s="62"/>
      <c r="B16" s="65">
        <f>SUM(B8:B15)</f>
        <v>66</v>
      </c>
      <c r="C16" s="63"/>
      <c r="D16" s="63"/>
      <c r="E16" s="63"/>
      <c r="F16" s="63"/>
      <c r="G16" s="63"/>
      <c r="H16" s="63"/>
      <c r="I16" s="63"/>
      <c r="J16" s="64" t="s">
        <v>43</v>
      </c>
      <c r="K16" s="58">
        <f>SUM(K8:K15)</f>
        <v>0</v>
      </c>
      <c r="L16" s="44">
        <f>SUM(L8:L15)</f>
        <v>0</v>
      </c>
      <c r="M16" s="45">
        <f>K16+L16</f>
        <v>0</v>
      </c>
    </row>
    <row r="17" spans="1:13" s="5" customFormat="1" ht="16.5" x14ac:dyDescent="0.2">
      <c r="A17" s="13"/>
      <c r="B17" s="13"/>
      <c r="C17" s="13"/>
      <c r="D17" s="13"/>
      <c r="E17" s="13"/>
      <c r="F17" s="13"/>
      <c r="G17" s="13"/>
      <c r="H17" s="13"/>
      <c r="I17" s="14"/>
      <c r="J17" s="14"/>
      <c r="K17" s="14"/>
      <c r="L17" s="14"/>
      <c r="M17" s="15"/>
    </row>
    <row r="18" spans="1:13" ht="27" customHeight="1" x14ac:dyDescent="0.2">
      <c r="A18" s="327" t="s">
        <v>103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9"/>
    </row>
    <row r="19" spans="1:13" ht="25.5" customHeight="1" x14ac:dyDescent="0.2">
      <c r="A19" s="320" t="s">
        <v>35</v>
      </c>
      <c r="B19" s="320" t="s">
        <v>36</v>
      </c>
      <c r="C19" s="312" t="s">
        <v>1</v>
      </c>
      <c r="D19" s="322" t="s">
        <v>37</v>
      </c>
      <c r="E19" s="323"/>
      <c r="F19" s="324"/>
      <c r="G19" s="312" t="s">
        <v>39</v>
      </c>
      <c r="H19" s="312" t="s">
        <v>40</v>
      </c>
      <c r="I19" s="312" t="s">
        <v>4</v>
      </c>
      <c r="J19" s="312" t="s">
        <v>5</v>
      </c>
      <c r="K19" s="312" t="s">
        <v>6</v>
      </c>
      <c r="L19" s="312" t="s">
        <v>7</v>
      </c>
      <c r="M19" s="312" t="s">
        <v>8</v>
      </c>
    </row>
    <row r="20" spans="1:13" x14ac:dyDescent="0.2">
      <c r="A20" s="321"/>
      <c r="B20" s="321"/>
      <c r="C20" s="313"/>
      <c r="D20" s="318"/>
      <c r="E20" s="325"/>
      <c r="F20" s="319"/>
      <c r="G20" s="313"/>
      <c r="H20" s="313"/>
      <c r="I20" s="313"/>
      <c r="J20" s="313"/>
      <c r="K20" s="313"/>
      <c r="L20" s="313"/>
      <c r="M20" s="313"/>
    </row>
    <row r="21" spans="1:13" s="4" customFormat="1" ht="12.75" customHeight="1" x14ac:dyDescent="0.2">
      <c r="A21" s="342"/>
      <c r="B21" s="343"/>
      <c r="C21" s="343"/>
      <c r="D21" s="343"/>
      <c r="E21" s="343"/>
      <c r="F21" s="344"/>
      <c r="G21" s="343"/>
      <c r="H21" s="343"/>
      <c r="I21" s="343"/>
      <c r="J21" s="343"/>
      <c r="K21" s="343"/>
      <c r="L21" s="343"/>
      <c r="M21" s="345"/>
    </row>
    <row r="22" spans="1:13" s="32" customFormat="1" ht="29.25" customHeight="1" x14ac:dyDescent="0.2">
      <c r="A22" s="79" t="s">
        <v>69</v>
      </c>
      <c r="B22" s="84">
        <f>B16+1</f>
        <v>67</v>
      </c>
      <c r="C22" s="80" t="s">
        <v>90</v>
      </c>
      <c r="D22" s="347" t="s">
        <v>101</v>
      </c>
      <c r="E22" s="348"/>
      <c r="F22" s="349"/>
      <c r="G22" s="69" t="s">
        <v>69</v>
      </c>
      <c r="H22" s="70" t="s">
        <v>69</v>
      </c>
      <c r="I22" s="148"/>
      <c r="J22" s="57"/>
      <c r="K22" s="56">
        <f t="shared" ref="K22:K24" si="8">B22*I22</f>
        <v>0</v>
      </c>
      <c r="L22" s="56">
        <f>B22*J22</f>
        <v>0</v>
      </c>
      <c r="M22" s="56">
        <f>L22+K22</f>
        <v>0</v>
      </c>
    </row>
    <row r="23" spans="1:13" s="32" customFormat="1" ht="29.25" customHeight="1" x14ac:dyDescent="0.2">
      <c r="A23" s="79" t="s">
        <v>69</v>
      </c>
      <c r="B23" s="147">
        <f>B16</f>
        <v>66</v>
      </c>
      <c r="C23" s="80" t="s">
        <v>225</v>
      </c>
      <c r="D23" s="347" t="s">
        <v>226</v>
      </c>
      <c r="E23" s="348"/>
      <c r="F23" s="349"/>
      <c r="G23" s="69"/>
      <c r="H23" s="70"/>
      <c r="I23" s="148"/>
      <c r="J23" s="57"/>
      <c r="K23" s="56">
        <f>B23*I23</f>
        <v>0</v>
      </c>
      <c r="L23" s="56">
        <f>B23*J23</f>
        <v>0</v>
      </c>
      <c r="M23" s="56">
        <f>L23+K23</f>
        <v>0</v>
      </c>
    </row>
    <row r="24" spans="1:13" s="32" customFormat="1" ht="29.25" customHeight="1" x14ac:dyDescent="0.2">
      <c r="A24" s="79" t="s">
        <v>69</v>
      </c>
      <c r="B24" s="84">
        <f>B16</f>
        <v>66</v>
      </c>
      <c r="C24" s="81" t="s">
        <v>91</v>
      </c>
      <c r="D24" s="350" t="s">
        <v>92</v>
      </c>
      <c r="E24" s="351"/>
      <c r="F24" s="352"/>
      <c r="G24" s="69" t="s">
        <v>69</v>
      </c>
      <c r="H24" s="70" t="s">
        <v>69</v>
      </c>
      <c r="I24" s="57"/>
      <c r="J24" s="57"/>
      <c r="K24" s="56">
        <f t="shared" si="8"/>
        <v>0</v>
      </c>
      <c r="L24" s="56">
        <f>B24*J24</f>
        <v>0</v>
      </c>
      <c r="M24" s="56">
        <f>L24+K24</f>
        <v>0</v>
      </c>
    </row>
    <row r="25" spans="1:13" s="32" customFormat="1" ht="29.25" customHeight="1" x14ac:dyDescent="0.2">
      <c r="A25" s="79" t="s">
        <v>69</v>
      </c>
      <c r="B25" s="77">
        <v>77</v>
      </c>
      <c r="C25" s="53" t="s">
        <v>102</v>
      </c>
      <c r="D25" s="353" t="s">
        <v>255</v>
      </c>
      <c r="E25" s="354"/>
      <c r="F25" s="355"/>
      <c r="G25" s="69" t="s">
        <v>69</v>
      </c>
      <c r="H25" s="70" t="s">
        <v>69</v>
      </c>
      <c r="I25" s="57"/>
      <c r="J25" s="57"/>
      <c r="K25" s="56">
        <f t="shared" ref="K25" si="9">B25*I25</f>
        <v>0</v>
      </c>
      <c r="L25" s="56">
        <f>B25*J25</f>
        <v>0</v>
      </c>
      <c r="M25" s="56">
        <f>L25+K25</f>
        <v>0</v>
      </c>
    </row>
    <row r="26" spans="1:13" s="5" customFormat="1" ht="24.95" customHeight="1" x14ac:dyDescent="0.2">
      <c r="A26" s="62"/>
      <c r="B26" s="65"/>
      <c r="C26" s="63"/>
      <c r="D26" s="63"/>
      <c r="E26" s="63"/>
      <c r="F26" s="63"/>
      <c r="G26" s="63"/>
      <c r="H26" s="63"/>
      <c r="I26" s="63"/>
      <c r="J26" s="64" t="s">
        <v>43</v>
      </c>
      <c r="K26" s="58">
        <f>SUM(K22:K25)</f>
        <v>0</v>
      </c>
      <c r="L26" s="58">
        <f>SUM(L22:L25)</f>
        <v>0</v>
      </c>
      <c r="M26" s="45">
        <f>K26+L26</f>
        <v>0</v>
      </c>
    </row>
    <row r="27" spans="1:13" s="5" customFormat="1" ht="16.5" x14ac:dyDescent="0.2">
      <c r="A27" s="13"/>
      <c r="B27" s="13"/>
      <c r="C27" s="13"/>
      <c r="D27" s="13"/>
      <c r="E27" s="13"/>
      <c r="F27" s="13"/>
      <c r="G27" s="13"/>
      <c r="H27" s="13"/>
      <c r="I27" s="14"/>
      <c r="J27" s="14"/>
      <c r="K27" s="14"/>
      <c r="L27" s="14"/>
      <c r="M27" s="15"/>
    </row>
    <row r="28" spans="1:13" ht="25.5" customHeight="1" x14ac:dyDescent="0.2">
      <c r="A28" s="16"/>
      <c r="B28" s="19"/>
      <c r="C28" s="17"/>
      <c r="D28" s="18"/>
      <c r="E28" s="18"/>
      <c r="F28" s="18"/>
      <c r="G28" s="18"/>
      <c r="H28" s="19"/>
      <c r="I28" s="20"/>
      <c r="J28" s="20"/>
      <c r="K28" s="21"/>
      <c r="L28" s="21"/>
      <c r="M28" s="22"/>
    </row>
    <row r="29" spans="1:13" x14ac:dyDescent="0.2">
      <c r="A29" s="6"/>
      <c r="B29" s="1"/>
      <c r="G29" s="357"/>
      <c r="H29" s="358"/>
      <c r="I29" s="358"/>
      <c r="J29" s="359"/>
      <c r="K29" s="331" t="s">
        <v>9</v>
      </c>
      <c r="L29" s="331" t="s">
        <v>10</v>
      </c>
      <c r="M29" s="331" t="s">
        <v>11</v>
      </c>
    </row>
    <row r="30" spans="1:13" x14ac:dyDescent="0.2">
      <c r="A30" s="6"/>
      <c r="B30" s="1"/>
      <c r="G30" s="360"/>
      <c r="H30" s="361"/>
      <c r="I30" s="361"/>
      <c r="J30" s="362"/>
      <c r="K30" s="332"/>
      <c r="L30" s="332"/>
      <c r="M30" s="332"/>
    </row>
    <row r="31" spans="1:13" ht="15.75" customHeight="1" x14ac:dyDescent="0.2">
      <c r="A31" s="1"/>
      <c r="B31" s="1"/>
      <c r="G31" s="333" t="s">
        <v>31</v>
      </c>
      <c r="H31" s="334"/>
      <c r="I31" s="335"/>
      <c r="J31" s="183" t="s">
        <v>13</v>
      </c>
      <c r="K31" s="223">
        <f>K16+K26</f>
        <v>0</v>
      </c>
      <c r="L31" s="223">
        <f>L16+L26</f>
        <v>0</v>
      </c>
      <c r="M31" s="224">
        <f>K31+L31</f>
        <v>0</v>
      </c>
    </row>
    <row r="32" spans="1:13" ht="15.75" x14ac:dyDescent="0.2">
      <c r="A32" s="1"/>
      <c r="B32" s="1"/>
      <c r="G32" s="336"/>
      <c r="H32" s="337"/>
      <c r="I32" s="338"/>
      <c r="J32" s="183" t="s">
        <v>2</v>
      </c>
      <c r="K32" s="223">
        <f t="shared" ref="K32:M32" si="10">0.27*K31</f>
        <v>0</v>
      </c>
      <c r="L32" s="223">
        <f t="shared" si="10"/>
        <v>0</v>
      </c>
      <c r="M32" s="224">
        <f t="shared" si="10"/>
        <v>0</v>
      </c>
    </row>
    <row r="33" spans="1:13" ht="15.75" x14ac:dyDescent="0.2">
      <c r="A33" s="1"/>
      <c r="B33" s="1"/>
      <c r="G33" s="339"/>
      <c r="H33" s="340"/>
      <c r="I33" s="341"/>
      <c r="J33" s="184" t="s">
        <v>3</v>
      </c>
      <c r="K33" s="223">
        <f t="shared" ref="K33:M33" si="11">K31+K32</f>
        <v>0</v>
      </c>
      <c r="L33" s="223">
        <f t="shared" si="11"/>
        <v>0</v>
      </c>
      <c r="M33" s="224">
        <f t="shared" si="11"/>
        <v>0</v>
      </c>
    </row>
    <row r="34" spans="1:13" ht="15.75" x14ac:dyDescent="0.2">
      <c r="A34" s="1"/>
      <c r="B34" s="1"/>
      <c r="G34" s="9"/>
      <c r="H34" s="9"/>
      <c r="I34" s="9"/>
      <c r="J34" s="27"/>
      <c r="K34" s="25"/>
      <c r="L34" s="25"/>
      <c r="M34" s="26"/>
    </row>
    <row r="35" spans="1:13" ht="15.75" x14ac:dyDescent="0.2">
      <c r="A35" s="1"/>
      <c r="B35" s="1"/>
      <c r="G35" s="9"/>
      <c r="H35" s="9"/>
      <c r="I35" s="9"/>
      <c r="J35" s="27"/>
      <c r="K35" s="25"/>
      <c r="L35" s="25"/>
      <c r="M35" s="26"/>
    </row>
    <row r="36" spans="1:13" ht="15" x14ac:dyDescent="0.2">
      <c r="A36" s="1"/>
      <c r="B36" s="1"/>
      <c r="C36" s="23"/>
      <c r="D36" s="23"/>
      <c r="E36" s="23"/>
      <c r="F36" s="23"/>
      <c r="G36" s="23"/>
      <c r="H36" s="23"/>
      <c r="I36" s="23"/>
      <c r="J36" s="23"/>
      <c r="K36" s="23"/>
      <c r="L36" s="23"/>
    </row>
    <row r="37" spans="1:13" ht="15" x14ac:dyDescent="0.2">
      <c r="A37" s="1"/>
      <c r="B37" s="1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3" ht="15" x14ac:dyDescent="0.2">
      <c r="A38" s="1"/>
      <c r="B38" s="1"/>
      <c r="D38" s="11"/>
      <c r="H38" s="11"/>
    </row>
    <row r="39" spans="1:13" x14ac:dyDescent="0.2">
      <c r="A39" s="1"/>
      <c r="B39" s="1"/>
      <c r="K39" s="12"/>
      <c r="L39" s="12"/>
    </row>
    <row r="40" spans="1:13" x14ac:dyDescent="0.2">
      <c r="A40" s="1"/>
      <c r="B40" s="1"/>
      <c r="G40" s="24"/>
      <c r="H40" s="24"/>
      <c r="I40" s="24"/>
      <c r="K40" s="24"/>
      <c r="L40" s="24"/>
    </row>
    <row r="41" spans="1:13" ht="15.75" x14ac:dyDescent="0.25">
      <c r="A41" s="1"/>
      <c r="B41" s="1"/>
      <c r="G41" s="346"/>
      <c r="H41" s="346"/>
      <c r="I41" s="346"/>
      <c r="K41" s="346"/>
      <c r="L41" s="346"/>
    </row>
    <row r="42" spans="1:13" x14ac:dyDescent="0.2">
      <c r="A42" s="1"/>
      <c r="B42" s="1"/>
      <c r="G42" s="356"/>
      <c r="H42" s="330"/>
      <c r="I42" s="330"/>
      <c r="K42" s="330"/>
      <c r="L42" s="330"/>
    </row>
  </sheetData>
  <mergeCells count="43">
    <mergeCell ref="D23:F23"/>
    <mergeCell ref="D24:F24"/>
    <mergeCell ref="D25:F25"/>
    <mergeCell ref="G42:I42"/>
    <mergeCell ref="G29:J30"/>
    <mergeCell ref="K42:L42"/>
    <mergeCell ref="M29:M30"/>
    <mergeCell ref="G31:I33"/>
    <mergeCell ref="A7:M7"/>
    <mergeCell ref="K29:K30"/>
    <mergeCell ref="L29:L30"/>
    <mergeCell ref="G41:I41"/>
    <mergeCell ref="K41:L41"/>
    <mergeCell ref="A18:M18"/>
    <mergeCell ref="A19:A20"/>
    <mergeCell ref="A21:M21"/>
    <mergeCell ref="H19:H20"/>
    <mergeCell ref="I19:I20"/>
    <mergeCell ref="J19:J20"/>
    <mergeCell ref="C19:C20"/>
    <mergeCell ref="D22:F22"/>
    <mergeCell ref="A1:C1"/>
    <mergeCell ref="A4:M4"/>
    <mergeCell ref="A5:A6"/>
    <mergeCell ref="B5:B6"/>
    <mergeCell ref="C5:C6"/>
    <mergeCell ref="D5:D6"/>
    <mergeCell ref="J5:J6"/>
    <mergeCell ref="I5:I6"/>
    <mergeCell ref="L19:L20"/>
    <mergeCell ref="M19:M20"/>
    <mergeCell ref="A2:M2"/>
    <mergeCell ref="A3:M3"/>
    <mergeCell ref="M5:M6"/>
    <mergeCell ref="E5:F5"/>
    <mergeCell ref="G5:G6"/>
    <mergeCell ref="H5:H6"/>
    <mergeCell ref="K5:K6"/>
    <mergeCell ref="L5:L6"/>
    <mergeCell ref="K19:K20"/>
    <mergeCell ref="B19:B20"/>
    <mergeCell ref="G19:G20"/>
    <mergeCell ref="D19:F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5" orientation="portrait" r:id="rId1"/>
  <headerFooter>
    <oddHeader xml:space="preserve">&amp;C&amp;D&amp;P
</oddHeader>
    <oddFooter>&amp;P. oldal</oddFooter>
  </headerFooter>
  <rowBreaks count="1" manualBreakCount="1">
    <brk id="35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view="pageBreakPreview" topLeftCell="A79" zoomScaleNormal="100" zoomScaleSheetLayoutView="100" workbookViewId="0">
      <selection activeCell="M95" sqref="M95"/>
    </sheetView>
  </sheetViews>
  <sheetFormatPr defaultRowHeight="12.75" x14ac:dyDescent="0.2"/>
  <cols>
    <col min="2" max="2" width="12.7109375" customWidth="1"/>
    <col min="3" max="3" width="48.85546875" customWidth="1"/>
    <col min="4" max="4" width="10.140625" customWidth="1"/>
    <col min="6" max="6" width="14" customWidth="1"/>
    <col min="7" max="7" width="14.140625" customWidth="1"/>
    <col min="8" max="9" width="14" style="150" customWidth="1"/>
    <col min="10" max="11" width="9.140625" style="225"/>
  </cols>
  <sheetData>
    <row r="2" spans="1:11" ht="15.75" customHeight="1" x14ac:dyDescent="0.2">
      <c r="A2" s="201"/>
      <c r="B2" s="377" t="s">
        <v>110</v>
      </c>
      <c r="C2" s="377"/>
      <c r="D2" s="377"/>
      <c r="E2" s="377"/>
      <c r="F2" s="377"/>
      <c r="G2" s="377"/>
      <c r="H2" s="377"/>
      <c r="I2" s="377"/>
    </row>
    <row r="3" spans="1:11" ht="18" customHeight="1" x14ac:dyDescent="0.2">
      <c r="A3" s="378" t="s">
        <v>200</v>
      </c>
      <c r="B3" s="378"/>
      <c r="C3" s="378"/>
    </row>
    <row r="4" spans="1:11" x14ac:dyDescent="0.2">
      <c r="A4" s="87" t="s">
        <v>0</v>
      </c>
      <c r="B4" s="88" t="s">
        <v>112</v>
      </c>
      <c r="C4" s="88" t="s">
        <v>113</v>
      </c>
      <c r="D4" s="89" t="s">
        <v>114</v>
      </c>
      <c r="E4" s="89" t="s">
        <v>115</v>
      </c>
      <c r="F4" s="90" t="s">
        <v>116</v>
      </c>
      <c r="G4" s="90" t="s">
        <v>117</v>
      </c>
      <c r="H4" s="90" t="s">
        <v>118</v>
      </c>
      <c r="I4" s="90" t="s">
        <v>119</v>
      </c>
    </row>
    <row r="5" spans="1:11" x14ac:dyDescent="0.2">
      <c r="A5" s="92"/>
      <c r="B5" s="93"/>
      <c r="C5" s="93"/>
      <c r="D5" s="94"/>
      <c r="E5" s="93"/>
      <c r="F5" s="95"/>
      <c r="G5" s="95"/>
      <c r="H5" s="96"/>
      <c r="I5" s="96"/>
    </row>
    <row r="6" spans="1:11" x14ac:dyDescent="0.2">
      <c r="A6" s="97"/>
      <c r="B6" s="369" t="s">
        <v>120</v>
      </c>
      <c r="C6" s="369"/>
      <c r="D6" s="91"/>
      <c r="E6" s="91"/>
      <c r="F6" s="98"/>
      <c r="G6" s="98"/>
      <c r="H6" s="98"/>
      <c r="I6" s="98"/>
    </row>
    <row r="7" spans="1:11" ht="25.5" x14ac:dyDescent="0.2">
      <c r="A7" s="92">
        <v>1</v>
      </c>
      <c r="B7" s="93" t="s">
        <v>121</v>
      </c>
      <c r="C7" s="93" t="s">
        <v>203</v>
      </c>
      <c r="D7" s="94">
        <v>2</v>
      </c>
      <c r="E7" s="93" t="s">
        <v>123</v>
      </c>
      <c r="F7" s="95"/>
      <c r="G7" s="95"/>
      <c r="H7" s="95">
        <f>ROUND(F7*D7,0)</f>
        <v>0</v>
      </c>
      <c r="I7" s="95">
        <f>ROUND(G7*D7,0)</f>
        <v>0</v>
      </c>
      <c r="J7" s="226"/>
      <c r="K7" s="226"/>
    </row>
    <row r="8" spans="1:11" x14ac:dyDescent="0.2">
      <c r="A8" s="92"/>
      <c r="B8" s="93"/>
      <c r="C8" s="93"/>
      <c r="D8" s="94"/>
      <c r="E8" s="93"/>
      <c r="F8" s="95"/>
      <c r="G8" s="95"/>
      <c r="H8" s="95"/>
      <c r="I8" s="95"/>
      <c r="J8" s="226"/>
      <c r="K8" s="226"/>
    </row>
    <row r="9" spans="1:11" ht="12.75" customHeight="1" x14ac:dyDescent="0.2">
      <c r="A9" s="97"/>
      <c r="B9" s="367" t="s">
        <v>204</v>
      </c>
      <c r="C9" s="368"/>
      <c r="D9" s="104"/>
      <c r="E9" s="105"/>
      <c r="F9" s="106"/>
      <c r="G9" s="106"/>
      <c r="H9" s="107"/>
      <c r="I9" s="107"/>
      <c r="J9" s="226"/>
      <c r="K9" s="226"/>
    </row>
    <row r="10" spans="1:11" ht="25.5" x14ac:dyDescent="0.2">
      <c r="A10" s="108">
        <v>1</v>
      </c>
      <c r="B10" s="109"/>
      <c r="C10" s="110" t="s">
        <v>213</v>
      </c>
      <c r="D10" s="122">
        <v>5</v>
      </c>
      <c r="E10" s="109" t="s">
        <v>125</v>
      </c>
      <c r="F10" s="106"/>
      <c r="G10" s="106"/>
      <c r="H10" s="112">
        <f>ROUND(D10*F10, 0)</f>
        <v>0</v>
      </c>
      <c r="I10" s="112">
        <f>ROUND(D10*G10, 0)</f>
        <v>0</v>
      </c>
      <c r="J10" s="226"/>
      <c r="K10" s="226"/>
    </row>
    <row r="11" spans="1:11" ht="25.5" x14ac:dyDescent="0.2">
      <c r="A11" s="108">
        <v>2</v>
      </c>
      <c r="B11" s="109"/>
      <c r="C11" s="110" t="s">
        <v>205</v>
      </c>
      <c r="D11" s="122">
        <v>3</v>
      </c>
      <c r="E11" s="109" t="s">
        <v>125</v>
      </c>
      <c r="F11" s="106"/>
      <c r="G11" s="106"/>
      <c r="H11" s="112">
        <f>ROUND(D11*F11, 0)</f>
        <v>0</v>
      </c>
      <c r="I11" s="112">
        <f>ROUND(D11*G11, 0)</f>
        <v>0</v>
      </c>
      <c r="J11" s="226"/>
      <c r="K11" s="226"/>
    </row>
    <row r="12" spans="1:11" x14ac:dyDescent="0.2">
      <c r="A12" s="92"/>
      <c r="B12" s="93"/>
      <c r="C12" s="93"/>
      <c r="D12" s="94"/>
      <c r="E12" s="93"/>
      <c r="F12" s="95"/>
      <c r="G12" s="95"/>
      <c r="H12" s="95"/>
      <c r="I12" s="95"/>
      <c r="J12" s="226"/>
      <c r="K12" s="226"/>
    </row>
    <row r="13" spans="1:11" x14ac:dyDescent="0.2">
      <c r="A13" s="97"/>
      <c r="B13" s="367" t="s">
        <v>208</v>
      </c>
      <c r="C13" s="368"/>
      <c r="D13" s="104"/>
      <c r="E13" s="105"/>
      <c r="F13" s="106"/>
      <c r="G13" s="106"/>
      <c r="H13" s="107"/>
      <c r="I13" s="107"/>
      <c r="J13" s="226"/>
      <c r="K13" s="226"/>
    </row>
    <row r="14" spans="1:11" ht="57.75" customHeight="1" x14ac:dyDescent="0.2">
      <c r="A14" s="108">
        <v>1</v>
      </c>
      <c r="B14" s="109"/>
      <c r="C14" s="110" t="s">
        <v>238</v>
      </c>
      <c r="D14" s="122">
        <v>11</v>
      </c>
      <c r="E14" s="109" t="s">
        <v>149</v>
      </c>
      <c r="F14" s="106"/>
      <c r="G14" s="106"/>
      <c r="H14" s="112">
        <f>ROUND(D14*F14, 0)</f>
        <v>0</v>
      </c>
      <c r="I14" s="112">
        <f>ROUND(D14*G14, 0)</f>
        <v>0</v>
      </c>
      <c r="J14" s="226"/>
      <c r="K14" s="226"/>
    </row>
    <row r="15" spans="1:11" x14ac:dyDescent="0.2">
      <c r="A15" s="108"/>
      <c r="B15" s="109"/>
      <c r="C15" s="110"/>
      <c r="D15" s="122"/>
      <c r="E15" s="109"/>
      <c r="F15" s="106"/>
      <c r="G15" s="106"/>
      <c r="H15" s="112"/>
      <c r="I15" s="112"/>
      <c r="J15" s="226"/>
      <c r="K15" s="226"/>
    </row>
    <row r="16" spans="1:11" x14ac:dyDescent="0.2">
      <c r="A16" s="97"/>
      <c r="B16" s="367" t="s">
        <v>206</v>
      </c>
      <c r="C16" s="368"/>
      <c r="D16" s="104"/>
      <c r="E16" s="105"/>
      <c r="F16" s="106"/>
      <c r="G16" s="106"/>
      <c r="H16" s="107"/>
      <c r="I16" s="107"/>
      <c r="J16" s="226"/>
      <c r="K16" s="226"/>
    </row>
    <row r="17" spans="1:11" x14ac:dyDescent="0.2">
      <c r="A17" s="108">
        <v>1</v>
      </c>
      <c r="B17" s="109"/>
      <c r="C17" s="110" t="s">
        <v>207</v>
      </c>
      <c r="D17" s="122">
        <v>1</v>
      </c>
      <c r="E17" s="109" t="s">
        <v>123</v>
      </c>
      <c r="F17" s="106"/>
      <c r="G17" s="106"/>
      <c r="H17" s="112">
        <f>ROUND(D17*F17, 0)</f>
        <v>0</v>
      </c>
      <c r="I17" s="112">
        <f>ROUND(D17*G17, 0)</f>
        <v>0</v>
      </c>
      <c r="J17" s="226"/>
      <c r="K17" s="226"/>
    </row>
    <row r="18" spans="1:11" x14ac:dyDescent="0.2">
      <c r="A18" s="92"/>
      <c r="B18" s="93"/>
      <c r="C18" s="93"/>
      <c r="D18" s="94"/>
      <c r="E18" s="93"/>
      <c r="F18" s="95"/>
      <c r="G18" s="95"/>
      <c r="H18" s="95"/>
      <c r="I18" s="95"/>
      <c r="J18" s="226"/>
      <c r="K18" s="226"/>
    </row>
    <row r="19" spans="1:11" x14ac:dyDescent="0.2">
      <c r="A19" s="97"/>
      <c r="B19" s="369" t="s">
        <v>157</v>
      </c>
      <c r="C19" s="369"/>
      <c r="D19" s="91"/>
      <c r="E19" s="91"/>
      <c r="F19" s="98"/>
      <c r="G19" s="98"/>
      <c r="H19" s="99"/>
      <c r="I19" s="99"/>
      <c r="J19" s="226"/>
      <c r="K19" s="226"/>
    </row>
    <row r="20" spans="1:11" ht="38.25" x14ac:dyDescent="0.2">
      <c r="A20" s="92">
        <v>1</v>
      </c>
      <c r="B20" s="93" t="s">
        <v>124</v>
      </c>
      <c r="C20" s="93" t="s">
        <v>202</v>
      </c>
      <c r="D20" s="94">
        <v>23</v>
      </c>
      <c r="E20" s="93" t="s">
        <v>125</v>
      </c>
      <c r="F20" s="95"/>
      <c r="G20" s="95"/>
      <c r="H20" s="95">
        <f>ROUND(F20*D20,0)</f>
        <v>0</v>
      </c>
      <c r="I20" s="95">
        <f>ROUND(G20*D20,0)</f>
        <v>0</v>
      </c>
      <c r="J20" s="226"/>
      <c r="K20" s="226"/>
    </row>
    <row r="21" spans="1:11" ht="63.75" x14ac:dyDescent="0.2">
      <c r="A21" s="92">
        <v>2</v>
      </c>
      <c r="B21" s="93" t="s">
        <v>210</v>
      </c>
      <c r="C21" s="93" t="s">
        <v>211</v>
      </c>
      <c r="D21" s="94">
        <v>2</v>
      </c>
      <c r="E21" s="93" t="s">
        <v>125</v>
      </c>
      <c r="F21" s="95"/>
      <c r="G21" s="95"/>
      <c r="H21" s="95">
        <f>ROUND(F21*D21,0)</f>
        <v>0</v>
      </c>
      <c r="I21" s="95">
        <f>ROUND(G21*D21,0)</f>
        <v>0</v>
      </c>
      <c r="J21" s="226"/>
      <c r="K21" s="226"/>
    </row>
    <row r="22" spans="1:11" x14ac:dyDescent="0.2">
      <c r="A22" s="92"/>
      <c r="B22" s="93"/>
      <c r="C22" s="93"/>
      <c r="D22" s="94"/>
      <c r="E22" s="93"/>
      <c r="F22" s="95"/>
      <c r="G22" s="95"/>
      <c r="H22" s="95"/>
      <c r="I22" s="95"/>
      <c r="J22" s="226"/>
      <c r="K22" s="226"/>
    </row>
    <row r="23" spans="1:11" x14ac:dyDescent="0.2">
      <c r="A23" s="97"/>
      <c r="B23" s="369" t="s">
        <v>214</v>
      </c>
      <c r="C23" s="369"/>
      <c r="D23" s="91"/>
      <c r="E23" s="91"/>
      <c r="F23" s="98"/>
      <c r="G23" s="98"/>
      <c r="H23" s="99"/>
      <c r="I23" s="99"/>
      <c r="J23" s="226"/>
      <c r="K23" s="226"/>
    </row>
    <row r="24" spans="1:11" ht="25.5" x14ac:dyDescent="0.2">
      <c r="A24" s="92">
        <v>1</v>
      </c>
      <c r="B24" s="93" t="s">
        <v>124</v>
      </c>
      <c r="C24" s="93" t="s">
        <v>215</v>
      </c>
      <c r="D24" s="94">
        <v>2</v>
      </c>
      <c r="E24" s="93" t="s">
        <v>123</v>
      </c>
      <c r="F24" s="95"/>
      <c r="G24" s="95"/>
      <c r="H24" s="95">
        <f>ROUND(F24*D24,0)</f>
        <v>0</v>
      </c>
      <c r="I24" s="95">
        <f>ROUND(G24*D24,0)</f>
        <v>0</v>
      </c>
      <c r="J24" s="226"/>
      <c r="K24" s="226"/>
    </row>
    <row r="25" spans="1:11" x14ac:dyDescent="0.2">
      <c r="A25" s="92"/>
      <c r="B25" s="93"/>
      <c r="C25" s="93"/>
      <c r="D25" s="94"/>
      <c r="E25" s="93"/>
      <c r="F25" s="95"/>
      <c r="G25" s="95"/>
      <c r="H25" s="95"/>
      <c r="I25" s="95"/>
      <c r="J25" s="226"/>
      <c r="K25" s="226"/>
    </row>
    <row r="26" spans="1:11" x14ac:dyDescent="0.2">
      <c r="A26" s="97"/>
      <c r="B26" s="369" t="s">
        <v>158</v>
      </c>
      <c r="C26" s="369"/>
      <c r="D26" s="91"/>
      <c r="E26" s="91"/>
      <c r="F26" s="98"/>
      <c r="G26" s="98"/>
      <c r="H26" s="99"/>
      <c r="I26" s="99"/>
      <c r="J26" s="226"/>
      <c r="K26" s="226"/>
    </row>
    <row r="27" spans="1:11" ht="63.75" x14ac:dyDescent="0.2">
      <c r="A27" s="92" t="s">
        <v>17</v>
      </c>
      <c r="B27" s="93" t="s">
        <v>151</v>
      </c>
      <c r="C27" s="93" t="s">
        <v>150</v>
      </c>
      <c r="D27" s="94">
        <v>13</v>
      </c>
      <c r="E27" s="93" t="s">
        <v>125</v>
      </c>
      <c r="F27" s="95"/>
      <c r="G27" s="95"/>
      <c r="H27" s="95">
        <f>ROUND(F27*D27,0)</f>
        <v>0</v>
      </c>
      <c r="I27" s="95">
        <f>ROUND(G27*D27,0)</f>
        <v>0</v>
      </c>
      <c r="J27" s="226"/>
      <c r="K27" s="226"/>
    </row>
    <row r="28" spans="1:11" ht="63.75" x14ac:dyDescent="0.2">
      <c r="A28" s="92" t="s">
        <v>18</v>
      </c>
      <c r="B28" s="93" t="s">
        <v>198</v>
      </c>
      <c r="C28" s="93" t="s">
        <v>197</v>
      </c>
      <c r="D28" s="94">
        <v>10</v>
      </c>
      <c r="E28" s="93" t="s">
        <v>125</v>
      </c>
      <c r="F28" s="95"/>
      <c r="G28" s="95"/>
      <c r="H28" s="95">
        <f>ROUND(F28*D28,0)</f>
        <v>0</v>
      </c>
      <c r="I28" s="95">
        <f>ROUND(G28*D28,0)</f>
        <v>0</v>
      </c>
      <c r="J28" s="226"/>
      <c r="K28" s="226"/>
    </row>
    <row r="29" spans="1:11" ht="58.5" customHeight="1" x14ac:dyDescent="0.2">
      <c r="A29" s="92">
        <v>3</v>
      </c>
      <c r="B29" s="93" t="s">
        <v>199</v>
      </c>
      <c r="C29" s="93" t="s">
        <v>209</v>
      </c>
      <c r="D29" s="94">
        <v>13</v>
      </c>
      <c r="E29" s="93" t="s">
        <v>125</v>
      </c>
      <c r="F29" s="95"/>
      <c r="G29" s="95"/>
      <c r="H29" s="95">
        <f>ROUND(F29*D29,0)</f>
        <v>0</v>
      </c>
      <c r="I29" s="95">
        <f>ROUND(G29*D29,0)</f>
        <v>0</v>
      </c>
      <c r="J29" s="226"/>
      <c r="K29" s="226"/>
    </row>
    <row r="30" spans="1:11" x14ac:dyDescent="0.2">
      <c r="A30" s="92"/>
      <c r="B30" s="93"/>
      <c r="C30" s="93"/>
      <c r="D30" s="94"/>
      <c r="E30" s="93"/>
      <c r="F30" s="95"/>
      <c r="G30" s="95"/>
      <c r="H30" s="95"/>
      <c r="I30" s="95"/>
      <c r="J30" s="226"/>
      <c r="K30" s="226"/>
    </row>
    <row r="31" spans="1:11" x14ac:dyDescent="0.2">
      <c r="A31" s="92"/>
      <c r="B31" s="369" t="s">
        <v>183</v>
      </c>
      <c r="C31" s="369"/>
      <c r="D31" s="94"/>
      <c r="E31" s="93"/>
      <c r="F31" s="95"/>
      <c r="G31" s="95"/>
      <c r="H31" s="95"/>
      <c r="I31" s="95"/>
      <c r="J31" s="226"/>
      <c r="K31" s="226"/>
    </row>
    <row r="32" spans="1:11" ht="51" x14ac:dyDescent="0.2">
      <c r="A32" s="92">
        <v>2</v>
      </c>
      <c r="B32" s="93" t="s">
        <v>159</v>
      </c>
      <c r="C32" s="93" t="s">
        <v>212</v>
      </c>
      <c r="D32" s="94">
        <v>40</v>
      </c>
      <c r="E32" s="93" t="s">
        <v>125</v>
      </c>
      <c r="F32" s="95"/>
      <c r="G32" s="95"/>
      <c r="H32" s="95">
        <f t="shared" ref="H32" si="0">ROUND(F32*D32,0)</f>
        <v>0</v>
      </c>
      <c r="I32" s="95">
        <f t="shared" ref="I32" si="1">ROUND(G32*D32,0)</f>
        <v>0</v>
      </c>
      <c r="J32" s="226"/>
      <c r="K32" s="226"/>
    </row>
    <row r="33" spans="1:11" x14ac:dyDescent="0.2">
      <c r="A33" s="92"/>
      <c r="B33" s="93"/>
      <c r="C33" s="93"/>
      <c r="D33" s="94"/>
      <c r="E33" s="93"/>
      <c r="F33" s="95"/>
      <c r="G33" s="95"/>
      <c r="H33" s="95"/>
      <c r="I33" s="95"/>
      <c r="J33" s="226"/>
      <c r="K33" s="226"/>
    </row>
    <row r="34" spans="1:11" x14ac:dyDescent="0.2">
      <c r="A34" s="97"/>
      <c r="B34" s="369" t="s">
        <v>126</v>
      </c>
      <c r="C34" s="369"/>
      <c r="D34" s="91"/>
      <c r="E34" s="91"/>
      <c r="F34" s="98"/>
      <c r="G34" s="98"/>
      <c r="H34" s="99"/>
      <c r="I34" s="99"/>
      <c r="J34" s="226"/>
      <c r="K34" s="226"/>
    </row>
    <row r="35" spans="1:11" ht="25.5" x14ac:dyDescent="0.2">
      <c r="A35" s="92">
        <v>1</v>
      </c>
      <c r="B35" s="93" t="s">
        <v>127</v>
      </c>
      <c r="C35" s="93" t="s">
        <v>128</v>
      </c>
      <c r="D35" s="94">
        <v>30</v>
      </c>
      <c r="E35" s="93" t="s">
        <v>125</v>
      </c>
      <c r="F35" s="95"/>
      <c r="G35" s="95"/>
      <c r="H35" s="95">
        <f t="shared" ref="H35:H41" si="2">ROUND(F35*D35,0)</f>
        <v>0</v>
      </c>
      <c r="I35" s="95">
        <f t="shared" ref="I35:I41" si="3">ROUND(G35*D35,0)</f>
        <v>0</v>
      </c>
      <c r="J35" s="226"/>
      <c r="K35" s="226"/>
    </row>
    <row r="36" spans="1:11" ht="38.25" x14ac:dyDescent="0.2">
      <c r="A36" s="92">
        <v>4</v>
      </c>
      <c r="B36" s="93" t="s">
        <v>129</v>
      </c>
      <c r="C36" s="93" t="s">
        <v>240</v>
      </c>
      <c r="D36" s="94">
        <v>12</v>
      </c>
      <c r="E36" s="93" t="s">
        <v>125</v>
      </c>
      <c r="F36" s="95"/>
      <c r="G36" s="95"/>
      <c r="H36" s="95">
        <f t="shared" si="2"/>
        <v>0</v>
      </c>
      <c r="I36" s="95">
        <f t="shared" si="3"/>
        <v>0</v>
      </c>
      <c r="J36" s="226"/>
      <c r="K36" s="226"/>
    </row>
    <row r="37" spans="1:11" ht="38.25" x14ac:dyDescent="0.2">
      <c r="A37" s="92">
        <v>5</v>
      </c>
      <c r="B37" s="93" t="s">
        <v>130</v>
      </c>
      <c r="C37" s="93" t="s">
        <v>241</v>
      </c>
      <c r="D37" s="94">
        <v>5</v>
      </c>
      <c r="E37" s="93" t="s">
        <v>125</v>
      </c>
      <c r="F37" s="95"/>
      <c r="G37" s="95"/>
      <c r="H37" s="95">
        <f t="shared" si="2"/>
        <v>0</v>
      </c>
      <c r="I37" s="95">
        <f t="shared" si="3"/>
        <v>0</v>
      </c>
      <c r="J37" s="226"/>
      <c r="K37" s="226"/>
    </row>
    <row r="38" spans="1:11" ht="38.25" x14ac:dyDescent="0.2">
      <c r="A38" s="92">
        <v>6</v>
      </c>
      <c r="B38" s="93" t="s">
        <v>131</v>
      </c>
      <c r="C38" s="93" t="s">
        <v>242</v>
      </c>
      <c r="D38" s="94">
        <v>13</v>
      </c>
      <c r="E38" s="93" t="s">
        <v>125</v>
      </c>
      <c r="F38" s="95"/>
      <c r="G38" s="95"/>
      <c r="H38" s="95">
        <f t="shared" si="2"/>
        <v>0</v>
      </c>
      <c r="I38" s="95">
        <f t="shared" si="3"/>
        <v>0</v>
      </c>
      <c r="J38" s="226"/>
      <c r="K38" s="226"/>
    </row>
    <row r="39" spans="1:11" ht="51" x14ac:dyDescent="0.2">
      <c r="A39" s="92">
        <v>8</v>
      </c>
      <c r="B39" s="93" t="s">
        <v>132</v>
      </c>
      <c r="C39" s="93" t="s">
        <v>243</v>
      </c>
      <c r="D39" s="94">
        <f>15+12</f>
        <v>27</v>
      </c>
      <c r="E39" s="93" t="s">
        <v>125</v>
      </c>
      <c r="F39" s="95"/>
      <c r="G39" s="95"/>
      <c r="H39" s="95">
        <f t="shared" si="2"/>
        <v>0</v>
      </c>
      <c r="I39" s="95">
        <f t="shared" si="3"/>
        <v>0</v>
      </c>
      <c r="J39" s="226"/>
      <c r="K39" s="226"/>
    </row>
    <row r="40" spans="1:11" ht="63.75" x14ac:dyDescent="0.2">
      <c r="A40" s="92">
        <v>9</v>
      </c>
      <c r="B40" s="93" t="s">
        <v>133</v>
      </c>
      <c r="C40" s="93" t="s">
        <v>244</v>
      </c>
      <c r="D40" s="94">
        <f>D39</f>
        <v>27</v>
      </c>
      <c r="E40" s="93" t="s">
        <v>125</v>
      </c>
      <c r="F40" s="95"/>
      <c r="G40" s="95"/>
      <c r="H40" s="95">
        <f t="shared" si="2"/>
        <v>0</v>
      </c>
      <c r="I40" s="95">
        <f t="shared" si="3"/>
        <v>0</v>
      </c>
      <c r="J40" s="226"/>
      <c r="K40" s="226"/>
    </row>
    <row r="41" spans="1:11" ht="51" x14ac:dyDescent="0.2">
      <c r="A41" s="92">
        <v>11</v>
      </c>
      <c r="B41" s="93" t="s">
        <v>134</v>
      </c>
      <c r="C41" s="93" t="s">
        <v>245</v>
      </c>
      <c r="D41" s="94">
        <v>5</v>
      </c>
      <c r="E41" s="93" t="s">
        <v>125</v>
      </c>
      <c r="F41" s="95"/>
      <c r="G41" s="95"/>
      <c r="H41" s="95">
        <f t="shared" si="2"/>
        <v>0</v>
      </c>
      <c r="I41" s="95">
        <f t="shared" si="3"/>
        <v>0</v>
      </c>
      <c r="J41" s="226"/>
      <c r="K41" s="226"/>
    </row>
    <row r="42" spans="1:11" ht="63.75" x14ac:dyDescent="0.2">
      <c r="A42" s="92">
        <v>12</v>
      </c>
      <c r="B42" s="93" t="s">
        <v>154</v>
      </c>
      <c r="C42" s="93" t="s">
        <v>246</v>
      </c>
      <c r="D42" s="94">
        <v>9</v>
      </c>
      <c r="E42" s="93" t="s">
        <v>125</v>
      </c>
      <c r="F42" s="95"/>
      <c r="G42" s="95"/>
      <c r="H42" s="95">
        <f t="shared" ref="H42:H44" si="4">ROUND(F42*D42,0)</f>
        <v>0</v>
      </c>
      <c r="I42" s="95">
        <f t="shared" ref="I42:I44" si="5">ROUND(G42*D42,0)</f>
        <v>0</v>
      </c>
      <c r="J42" s="226"/>
      <c r="K42" s="226"/>
    </row>
    <row r="43" spans="1:11" ht="38.25" x14ac:dyDescent="0.2">
      <c r="A43" s="92">
        <v>13</v>
      </c>
      <c r="B43" s="93" t="s">
        <v>155</v>
      </c>
      <c r="C43" s="93" t="s">
        <v>239</v>
      </c>
      <c r="D43" s="94">
        <f>D42</f>
        <v>9</v>
      </c>
      <c r="E43" s="93" t="s">
        <v>125</v>
      </c>
      <c r="F43" s="95"/>
      <c r="G43" s="95"/>
      <c r="H43" s="95">
        <f t="shared" si="4"/>
        <v>0</v>
      </c>
      <c r="I43" s="95">
        <f t="shared" si="5"/>
        <v>0</v>
      </c>
      <c r="J43" s="226"/>
      <c r="K43" s="226"/>
    </row>
    <row r="44" spans="1:11" ht="25.5" x14ac:dyDescent="0.2">
      <c r="A44" s="92">
        <v>14</v>
      </c>
      <c r="B44" s="93" t="s">
        <v>156</v>
      </c>
      <c r="C44" s="93" t="s">
        <v>247</v>
      </c>
      <c r="D44" s="94">
        <f>D43</f>
        <v>9</v>
      </c>
      <c r="E44" s="93" t="s">
        <v>125</v>
      </c>
      <c r="F44" s="95"/>
      <c r="G44" s="95"/>
      <c r="H44" s="95">
        <f t="shared" si="4"/>
        <v>0</v>
      </c>
      <c r="I44" s="95">
        <f t="shared" si="5"/>
        <v>0</v>
      </c>
      <c r="J44" s="226"/>
      <c r="K44" s="226"/>
    </row>
    <row r="45" spans="1:11" x14ac:dyDescent="0.2">
      <c r="A45" s="92"/>
      <c r="B45" s="93"/>
      <c r="C45" s="93"/>
      <c r="D45" s="94"/>
      <c r="E45" s="93"/>
      <c r="F45" s="95"/>
      <c r="G45" s="95"/>
      <c r="H45" s="95"/>
      <c r="I45" s="95"/>
      <c r="J45" s="226"/>
      <c r="K45" s="226"/>
    </row>
    <row r="46" spans="1:11" x14ac:dyDescent="0.2">
      <c r="A46" s="97"/>
      <c r="B46" s="369" t="s">
        <v>152</v>
      </c>
      <c r="C46" s="369"/>
      <c r="D46" s="91"/>
      <c r="E46" s="91"/>
      <c r="F46" s="98"/>
      <c r="G46" s="98"/>
      <c r="H46" s="99"/>
      <c r="I46" s="99"/>
      <c r="J46" s="226"/>
      <c r="K46" s="226"/>
    </row>
    <row r="47" spans="1:11" ht="63.75" x14ac:dyDescent="0.2">
      <c r="A47" s="92">
        <v>1</v>
      </c>
      <c r="B47" s="93" t="s">
        <v>135</v>
      </c>
      <c r="C47" s="93" t="s">
        <v>136</v>
      </c>
      <c r="D47" s="94">
        <v>1</v>
      </c>
      <c r="E47" s="93" t="s">
        <v>123</v>
      </c>
      <c r="F47" s="95"/>
      <c r="G47" s="95"/>
      <c r="H47" s="95">
        <f>ROUND(F47*D47,0)</f>
        <v>0</v>
      </c>
      <c r="I47" s="95">
        <f>ROUND(G47*D47,0)</f>
        <v>0</v>
      </c>
      <c r="J47" s="226"/>
      <c r="K47" s="226"/>
    </row>
    <row r="48" spans="1:11" ht="63.75" x14ac:dyDescent="0.2">
      <c r="A48" s="92"/>
      <c r="B48" s="93" t="s">
        <v>135</v>
      </c>
      <c r="C48" s="93" t="s">
        <v>153</v>
      </c>
      <c r="D48" s="94">
        <v>1</v>
      </c>
      <c r="E48" s="93" t="s">
        <v>123</v>
      </c>
      <c r="F48" s="95"/>
      <c r="G48" s="95"/>
      <c r="H48" s="95">
        <f>ROUND(F48*D48,0)</f>
        <v>0</v>
      </c>
      <c r="I48" s="95">
        <f>ROUND(G48*D48,0)</f>
        <v>0</v>
      </c>
      <c r="J48" s="226"/>
      <c r="K48" s="226"/>
    </row>
    <row r="49" spans="1:11" x14ac:dyDescent="0.2">
      <c r="A49" s="92"/>
      <c r="B49" s="93"/>
      <c r="C49" s="93"/>
      <c r="D49" s="94"/>
      <c r="E49" s="93"/>
      <c r="F49" s="95"/>
      <c r="G49" s="95"/>
      <c r="H49" s="95"/>
      <c r="I49" s="95"/>
      <c r="J49" s="226"/>
      <c r="K49" s="226"/>
    </row>
    <row r="50" spans="1:11" x14ac:dyDescent="0.2">
      <c r="A50" s="97"/>
      <c r="B50" s="369" t="s">
        <v>137</v>
      </c>
      <c r="C50" s="369"/>
      <c r="D50" s="91"/>
      <c r="E50" s="91"/>
      <c r="F50" s="98"/>
      <c r="G50" s="98"/>
      <c r="H50" s="99"/>
      <c r="I50" s="99"/>
      <c r="J50" s="226"/>
      <c r="K50" s="226"/>
    </row>
    <row r="51" spans="1:11" ht="38.25" x14ac:dyDescent="0.2">
      <c r="A51" s="92">
        <v>1</v>
      </c>
      <c r="B51" s="93" t="s">
        <v>138</v>
      </c>
      <c r="C51" s="93" t="s">
        <v>139</v>
      </c>
      <c r="D51" s="94">
        <v>28</v>
      </c>
      <c r="E51" s="93" t="s">
        <v>125</v>
      </c>
      <c r="F51" s="95"/>
      <c r="G51" s="95"/>
      <c r="H51" s="95">
        <f>ROUND(F51*D51,0)</f>
        <v>0</v>
      </c>
      <c r="I51" s="95">
        <f>ROUND(G51*D51,0)</f>
        <v>0</v>
      </c>
      <c r="J51" s="226"/>
      <c r="K51" s="226"/>
    </row>
    <row r="52" spans="1:11" ht="51" x14ac:dyDescent="0.2">
      <c r="A52" s="92">
        <v>2</v>
      </c>
      <c r="B52" s="93" t="s">
        <v>140</v>
      </c>
      <c r="C52" s="93" t="s">
        <v>141</v>
      </c>
      <c r="D52" s="94">
        <v>30</v>
      </c>
      <c r="E52" s="93" t="s">
        <v>125</v>
      </c>
      <c r="F52" s="95"/>
      <c r="G52" s="95"/>
      <c r="H52" s="95">
        <f>ROUND(F52*D52,0)</f>
        <v>0</v>
      </c>
      <c r="I52" s="95">
        <f>ROUND(G52*D52,0)</f>
        <v>0</v>
      </c>
      <c r="J52" s="226"/>
      <c r="K52" s="226"/>
    </row>
    <row r="53" spans="1:11" ht="51" x14ac:dyDescent="0.2">
      <c r="A53" s="92">
        <v>3</v>
      </c>
      <c r="B53" s="93" t="s">
        <v>142</v>
      </c>
      <c r="C53" s="93" t="s">
        <v>143</v>
      </c>
      <c r="D53" s="94">
        <v>45</v>
      </c>
      <c r="E53" s="93" t="s">
        <v>125</v>
      </c>
      <c r="F53" s="95"/>
      <c r="G53" s="95"/>
      <c r="H53" s="95">
        <f>ROUND(F53*D53,0)</f>
        <v>0</v>
      </c>
      <c r="I53" s="95">
        <f>ROUND(G53*D53,0)</f>
        <v>0</v>
      </c>
      <c r="J53" s="226"/>
      <c r="K53" s="226"/>
    </row>
    <row r="54" spans="1:11" ht="51" x14ac:dyDescent="0.2">
      <c r="A54" s="92">
        <v>4</v>
      </c>
      <c r="B54" s="93" t="s">
        <v>144</v>
      </c>
      <c r="C54" s="93" t="s">
        <v>145</v>
      </c>
      <c r="D54" s="94">
        <v>60</v>
      </c>
      <c r="E54" s="93" t="s">
        <v>125</v>
      </c>
      <c r="F54" s="95"/>
      <c r="G54" s="95"/>
      <c r="H54" s="95">
        <f>ROUND(F54*D54,0)</f>
        <v>0</v>
      </c>
      <c r="I54" s="95">
        <f>ROUND(G54*D54,0)</f>
        <v>0</v>
      </c>
      <c r="J54" s="226"/>
      <c r="K54" s="226"/>
    </row>
    <row r="55" spans="1:11" x14ac:dyDescent="0.2">
      <c r="A55" s="92"/>
      <c r="B55" s="93"/>
      <c r="C55" s="93"/>
      <c r="D55" s="94"/>
      <c r="E55" s="93"/>
      <c r="F55" s="95"/>
      <c r="G55" s="95"/>
      <c r="H55" s="95"/>
      <c r="I55" s="95"/>
      <c r="J55" s="226"/>
      <c r="K55" s="226"/>
    </row>
    <row r="56" spans="1:11" ht="14.25" x14ac:dyDescent="0.2">
      <c r="A56" s="370" t="s">
        <v>148</v>
      </c>
      <c r="B56" s="371"/>
      <c r="C56" s="372"/>
      <c r="D56" s="101"/>
      <c r="E56" s="101"/>
      <c r="F56" s="102"/>
      <c r="G56" s="102"/>
      <c r="H56" s="103">
        <f>SUM(H6:H55)</f>
        <v>0</v>
      </c>
      <c r="I56" s="103">
        <f>SUM(I6:I55)</f>
        <v>0</v>
      </c>
      <c r="J56" s="226"/>
      <c r="K56" s="226"/>
    </row>
    <row r="57" spans="1:11" x14ac:dyDescent="0.2">
      <c r="A57" s="92"/>
      <c r="B57" s="93"/>
      <c r="C57" s="93"/>
      <c r="D57" s="94"/>
      <c r="E57" s="93"/>
      <c r="F57" s="95"/>
      <c r="G57" s="95"/>
      <c r="H57" s="96"/>
      <c r="I57" s="96"/>
      <c r="J57" s="226"/>
      <c r="K57" s="226"/>
    </row>
    <row r="58" spans="1:11" x14ac:dyDescent="0.2">
      <c r="A58" s="379" t="s">
        <v>195</v>
      </c>
      <c r="B58" s="379"/>
      <c r="C58" s="379"/>
      <c r="D58" s="94"/>
      <c r="E58" s="93"/>
      <c r="F58" s="95"/>
      <c r="G58" s="95"/>
      <c r="H58" s="96"/>
      <c r="I58" s="96"/>
      <c r="J58" s="226"/>
      <c r="K58" s="226"/>
    </row>
    <row r="59" spans="1:11" x14ac:dyDescent="0.2">
      <c r="A59" s="373" t="s">
        <v>160</v>
      </c>
      <c r="B59" s="373"/>
      <c r="C59" s="373"/>
      <c r="D59" s="104"/>
      <c r="E59" s="105"/>
      <c r="F59" s="106"/>
      <c r="G59" s="106"/>
      <c r="H59" s="107"/>
      <c r="I59" s="107"/>
      <c r="J59" s="226"/>
      <c r="K59" s="226"/>
    </row>
    <row r="60" spans="1:11" x14ac:dyDescent="0.2">
      <c r="A60" s="114">
        <v>1</v>
      </c>
      <c r="B60" s="109" t="s">
        <v>161</v>
      </c>
      <c r="C60" s="115" t="s">
        <v>248</v>
      </c>
      <c r="D60" s="111">
        <v>10</v>
      </c>
      <c r="E60" s="109" t="s">
        <v>125</v>
      </c>
      <c r="F60" s="106"/>
      <c r="G60" s="106"/>
      <c r="H60" s="112">
        <f t="shared" ref="H60:H65" si="6">ROUND(D60*F60, 0)</f>
        <v>0</v>
      </c>
      <c r="I60" s="112">
        <f t="shared" ref="I60:I65" si="7">ROUND(D60*G60, 0)</f>
        <v>0</v>
      </c>
      <c r="J60" s="226"/>
      <c r="K60" s="226"/>
    </row>
    <row r="61" spans="1:11" ht="41.25" x14ac:dyDescent="0.2">
      <c r="A61" s="108">
        <v>2</v>
      </c>
      <c r="B61" s="109" t="s">
        <v>161</v>
      </c>
      <c r="C61" s="110" t="s">
        <v>162</v>
      </c>
      <c r="D61" s="111">
        <v>6</v>
      </c>
      <c r="E61" s="109" t="s">
        <v>149</v>
      </c>
      <c r="F61" s="106"/>
      <c r="G61" s="106"/>
      <c r="H61" s="112">
        <f t="shared" si="6"/>
        <v>0</v>
      </c>
      <c r="I61" s="112">
        <f t="shared" si="7"/>
        <v>0</v>
      </c>
      <c r="J61" s="226"/>
      <c r="K61" s="226"/>
    </row>
    <row r="62" spans="1:11" ht="25.5" x14ac:dyDescent="0.2">
      <c r="A62" s="114">
        <v>3</v>
      </c>
      <c r="B62" s="109" t="s">
        <v>163</v>
      </c>
      <c r="C62" s="110" t="s">
        <v>164</v>
      </c>
      <c r="D62" s="111">
        <v>8</v>
      </c>
      <c r="E62" s="109" t="s">
        <v>149</v>
      </c>
      <c r="F62" s="106"/>
      <c r="G62" s="106"/>
      <c r="H62" s="112">
        <f t="shared" si="6"/>
        <v>0</v>
      </c>
      <c r="I62" s="112">
        <f t="shared" si="7"/>
        <v>0</v>
      </c>
      <c r="J62" s="226"/>
      <c r="K62" s="226"/>
    </row>
    <row r="63" spans="1:11" ht="25.5" x14ac:dyDescent="0.2">
      <c r="A63" s="108">
        <v>4</v>
      </c>
      <c r="B63" s="109" t="s">
        <v>165</v>
      </c>
      <c r="C63" s="110" t="s">
        <v>166</v>
      </c>
      <c r="D63" s="111">
        <f>D62</f>
        <v>8</v>
      </c>
      <c r="E63" s="109" t="s">
        <v>149</v>
      </c>
      <c r="F63" s="106"/>
      <c r="G63" s="106"/>
      <c r="H63" s="112">
        <f t="shared" si="6"/>
        <v>0</v>
      </c>
      <c r="I63" s="112">
        <f t="shared" si="7"/>
        <v>0</v>
      </c>
      <c r="J63" s="226"/>
      <c r="K63" s="226"/>
    </row>
    <row r="64" spans="1:11" ht="25.5" x14ac:dyDescent="0.2">
      <c r="A64" s="114">
        <v>5</v>
      </c>
      <c r="B64" s="109" t="s">
        <v>167</v>
      </c>
      <c r="C64" s="110" t="s">
        <v>168</v>
      </c>
      <c r="D64" s="111">
        <f>D61</f>
        <v>6</v>
      </c>
      <c r="E64" s="109" t="s">
        <v>149</v>
      </c>
      <c r="F64" s="106"/>
      <c r="G64" s="106"/>
      <c r="H64" s="112">
        <f t="shared" si="6"/>
        <v>0</v>
      </c>
      <c r="I64" s="112">
        <f t="shared" si="7"/>
        <v>0</v>
      </c>
      <c r="J64" s="226"/>
      <c r="K64" s="226"/>
    </row>
    <row r="65" spans="1:11" ht="25.5" x14ac:dyDescent="0.2">
      <c r="A65" s="108">
        <v>6</v>
      </c>
      <c r="B65" s="109" t="s">
        <v>169</v>
      </c>
      <c r="C65" s="105" t="s">
        <v>122</v>
      </c>
      <c r="D65" s="113">
        <v>1</v>
      </c>
      <c r="E65" s="109" t="s">
        <v>123</v>
      </c>
      <c r="F65" s="106"/>
      <c r="G65" s="106"/>
      <c r="H65" s="112">
        <f t="shared" si="6"/>
        <v>0</v>
      </c>
      <c r="I65" s="112">
        <f t="shared" si="7"/>
        <v>0</v>
      </c>
      <c r="J65" s="226"/>
      <c r="K65" s="226"/>
    </row>
    <row r="66" spans="1:11" x14ac:dyDescent="0.2">
      <c r="A66" s="114"/>
      <c r="B66" s="104"/>
      <c r="C66" s="105"/>
      <c r="D66" s="104"/>
      <c r="E66" s="105"/>
      <c r="F66" s="106"/>
      <c r="G66" s="106"/>
      <c r="H66" s="107"/>
      <c r="I66" s="107"/>
      <c r="J66" s="226"/>
      <c r="K66" s="226"/>
    </row>
    <row r="67" spans="1:11" x14ac:dyDescent="0.2">
      <c r="A67" s="373" t="s">
        <v>170</v>
      </c>
      <c r="B67" s="373"/>
      <c r="C67" s="373"/>
      <c r="D67" s="104"/>
      <c r="E67" s="105"/>
      <c r="F67" s="106"/>
      <c r="G67" s="106"/>
      <c r="H67" s="107"/>
      <c r="I67" s="107"/>
      <c r="J67" s="226"/>
      <c r="K67" s="226"/>
    </row>
    <row r="68" spans="1:11" ht="25.5" x14ac:dyDescent="0.2">
      <c r="A68" s="108">
        <v>1</v>
      </c>
      <c r="B68" s="109" t="s">
        <v>171</v>
      </c>
      <c r="C68" s="110" t="s">
        <v>172</v>
      </c>
      <c r="D68" s="111">
        <v>7</v>
      </c>
      <c r="E68" s="109" t="s">
        <v>149</v>
      </c>
      <c r="F68" s="106"/>
      <c r="G68" s="106"/>
      <c r="H68" s="112">
        <f>ROUND(D68*F68, 0)</f>
        <v>0</v>
      </c>
      <c r="I68" s="112">
        <f>ROUND(D68*G68, 0)</f>
        <v>0</v>
      </c>
      <c r="J68" s="226"/>
      <c r="K68" s="226"/>
    </row>
    <row r="69" spans="1:11" x14ac:dyDescent="0.2">
      <c r="A69" s="108"/>
      <c r="B69" s="109"/>
      <c r="C69" s="109"/>
      <c r="D69" s="111"/>
      <c r="E69" s="109"/>
      <c r="F69" s="112"/>
      <c r="G69" s="112"/>
      <c r="H69" s="112"/>
      <c r="I69" s="112"/>
      <c r="J69" s="226"/>
      <c r="K69" s="226"/>
    </row>
    <row r="70" spans="1:11" x14ac:dyDescent="0.2">
      <c r="A70" s="373" t="s">
        <v>173</v>
      </c>
      <c r="B70" s="373"/>
      <c r="C70" s="373"/>
      <c r="D70" s="111"/>
      <c r="E70" s="109"/>
      <c r="F70" s="112"/>
      <c r="G70" s="112"/>
      <c r="H70" s="112"/>
      <c r="I70" s="112"/>
      <c r="J70" s="226"/>
      <c r="K70" s="226"/>
    </row>
    <row r="71" spans="1:11" ht="38.25" x14ac:dyDescent="0.2">
      <c r="A71" s="108">
        <v>1</v>
      </c>
      <c r="B71" s="109" t="s">
        <v>174</v>
      </c>
      <c r="C71" s="110" t="s">
        <v>175</v>
      </c>
      <c r="D71" s="111">
        <f>D72*0.12</f>
        <v>0.6</v>
      </c>
      <c r="E71" s="109" t="s">
        <v>176</v>
      </c>
      <c r="F71" s="106"/>
      <c r="G71" s="106"/>
      <c r="H71" s="112">
        <f>ROUND(D71*F71, 0)</f>
        <v>0</v>
      </c>
      <c r="I71" s="112">
        <f>ROUND(D71*G71, 0)</f>
        <v>0</v>
      </c>
      <c r="J71" s="226"/>
      <c r="K71" s="226"/>
    </row>
    <row r="72" spans="1:11" ht="63.75" x14ac:dyDescent="0.2">
      <c r="A72" s="108">
        <v>2</v>
      </c>
      <c r="B72" s="109" t="s">
        <v>177</v>
      </c>
      <c r="C72" s="110" t="s">
        <v>178</v>
      </c>
      <c r="D72" s="111">
        <v>5</v>
      </c>
      <c r="E72" s="109" t="s">
        <v>149</v>
      </c>
      <c r="F72" s="106"/>
      <c r="G72" s="106"/>
      <c r="H72" s="112">
        <f>ROUND(D72*F72, 0)</f>
        <v>0</v>
      </c>
      <c r="I72" s="112">
        <f>ROUND(D72*G72, 0)</f>
        <v>0</v>
      </c>
      <c r="J72" s="226"/>
      <c r="K72" s="226"/>
    </row>
    <row r="73" spans="1:11" ht="25.5" x14ac:dyDescent="0.2">
      <c r="A73" s="108">
        <v>3</v>
      </c>
      <c r="B73" s="109" t="s">
        <v>201</v>
      </c>
      <c r="C73" s="110" t="s">
        <v>179</v>
      </c>
      <c r="D73" s="111">
        <v>1</v>
      </c>
      <c r="E73" s="109" t="s">
        <v>149</v>
      </c>
      <c r="F73" s="106"/>
      <c r="G73" s="106"/>
      <c r="H73" s="112">
        <f>ROUND(D73*F73, 0)</f>
        <v>0</v>
      </c>
      <c r="I73" s="112">
        <f>ROUND(D73*G73, 0)</f>
        <v>0</v>
      </c>
      <c r="J73" s="226"/>
      <c r="K73" s="226"/>
    </row>
    <row r="74" spans="1:11" x14ac:dyDescent="0.2">
      <c r="A74" s="108"/>
      <c r="B74" s="109"/>
      <c r="C74" s="110"/>
      <c r="D74" s="111"/>
      <c r="E74" s="109"/>
      <c r="F74" s="112"/>
      <c r="G74" s="112"/>
      <c r="H74" s="112"/>
      <c r="I74" s="112"/>
      <c r="J74" s="226"/>
      <c r="K74" s="226"/>
    </row>
    <row r="75" spans="1:11" x14ac:dyDescent="0.2">
      <c r="A75" s="373" t="s">
        <v>180</v>
      </c>
      <c r="B75" s="373"/>
      <c r="C75" s="373"/>
      <c r="D75" s="104"/>
      <c r="E75" s="105"/>
      <c r="F75" s="106"/>
      <c r="G75" s="106"/>
      <c r="H75" s="107"/>
      <c r="I75" s="107"/>
      <c r="J75" s="226"/>
      <c r="K75" s="226"/>
    </row>
    <row r="76" spans="1:11" ht="51" x14ac:dyDescent="0.2">
      <c r="A76" s="114">
        <v>1</v>
      </c>
      <c r="B76" s="105" t="s">
        <v>181</v>
      </c>
      <c r="C76" s="105" t="s">
        <v>182</v>
      </c>
      <c r="D76" s="105">
        <v>15</v>
      </c>
      <c r="E76" s="105" t="s">
        <v>125</v>
      </c>
      <c r="F76" s="106"/>
      <c r="G76" s="106"/>
      <c r="H76" s="112">
        <f>ROUND(D76*F76, 0)</f>
        <v>0</v>
      </c>
      <c r="I76" s="112">
        <f>ROUND(D76*G76, 0)</f>
        <v>0</v>
      </c>
      <c r="J76" s="226"/>
      <c r="K76" s="226"/>
    </row>
    <row r="77" spans="1:11" x14ac:dyDescent="0.2">
      <c r="A77" s="373" t="s">
        <v>249</v>
      </c>
      <c r="B77" s="373"/>
      <c r="C77" s="373"/>
      <c r="D77" s="104"/>
      <c r="E77" s="105"/>
      <c r="F77" s="106"/>
      <c r="G77" s="106"/>
      <c r="H77" s="107"/>
      <c r="I77" s="107"/>
      <c r="J77" s="226"/>
      <c r="K77" s="226"/>
    </row>
    <row r="78" spans="1:11" ht="25.5" x14ac:dyDescent="0.2">
      <c r="A78" s="114">
        <v>1</v>
      </c>
      <c r="B78" s="105" t="s">
        <v>181</v>
      </c>
      <c r="C78" s="105" t="s">
        <v>250</v>
      </c>
      <c r="D78" s="105">
        <v>10</v>
      </c>
      <c r="E78" s="105" t="s">
        <v>125</v>
      </c>
      <c r="F78" s="106"/>
      <c r="G78" s="106"/>
      <c r="H78" s="112">
        <f>ROUND(D78*F78, 0)</f>
        <v>0</v>
      </c>
      <c r="I78" s="112">
        <f>ROUND(D78*G78, 0)</f>
        <v>0</v>
      </c>
      <c r="J78" s="226"/>
      <c r="K78" s="226"/>
    </row>
    <row r="79" spans="1:11" x14ac:dyDescent="0.2">
      <c r="A79" s="114"/>
      <c r="B79" s="104"/>
      <c r="C79" s="105"/>
      <c r="D79" s="104"/>
      <c r="E79" s="105"/>
      <c r="F79" s="106"/>
      <c r="G79" s="106"/>
      <c r="H79" s="107"/>
      <c r="I79" s="107"/>
      <c r="J79" s="226"/>
      <c r="K79" s="226"/>
    </row>
    <row r="80" spans="1:11" x14ac:dyDescent="0.2">
      <c r="A80" s="373" t="s">
        <v>183</v>
      </c>
      <c r="B80" s="373"/>
      <c r="C80" s="373"/>
      <c r="D80" s="104"/>
      <c r="E80" s="105"/>
      <c r="F80" s="106"/>
      <c r="G80" s="106"/>
      <c r="H80" s="107"/>
      <c r="I80" s="107"/>
      <c r="J80" s="226"/>
      <c r="K80" s="226"/>
    </row>
    <row r="81" spans="1:11" ht="25.5" x14ac:dyDescent="0.2">
      <c r="A81" s="108">
        <v>1</v>
      </c>
      <c r="B81" s="109" t="s">
        <v>184</v>
      </c>
      <c r="C81" s="110" t="s">
        <v>185</v>
      </c>
      <c r="D81" s="111">
        <f>D76</f>
        <v>15</v>
      </c>
      <c r="E81" s="109" t="s">
        <v>125</v>
      </c>
      <c r="F81" s="106"/>
      <c r="G81" s="106"/>
      <c r="H81" s="112">
        <f>ROUND(D81*F81, 0)</f>
        <v>0</v>
      </c>
      <c r="I81" s="112">
        <f>ROUND(D81*G81, 0)</f>
        <v>0</v>
      </c>
      <c r="J81" s="226"/>
      <c r="K81" s="226"/>
    </row>
    <row r="82" spans="1:11" ht="25.5" x14ac:dyDescent="0.2">
      <c r="A82" s="108">
        <v>2</v>
      </c>
      <c r="B82" s="109" t="s">
        <v>186</v>
      </c>
      <c r="C82" s="110" t="s">
        <v>187</v>
      </c>
      <c r="D82" s="111">
        <f>D81</f>
        <v>15</v>
      </c>
      <c r="E82" s="109" t="s">
        <v>125</v>
      </c>
      <c r="F82" s="106"/>
      <c r="G82" s="106"/>
      <c r="H82" s="112">
        <f>ROUND(D82*F82, 0)</f>
        <v>0</v>
      </c>
      <c r="I82" s="112">
        <f>ROUND(D82*G82, 0)</f>
        <v>0</v>
      </c>
      <c r="J82" s="226"/>
      <c r="K82" s="226"/>
    </row>
    <row r="83" spans="1:11" ht="38.25" x14ac:dyDescent="0.2">
      <c r="A83" s="108">
        <v>3</v>
      </c>
      <c r="B83" s="109" t="s">
        <v>188</v>
      </c>
      <c r="C83" s="110" t="s">
        <v>189</v>
      </c>
      <c r="D83" s="111">
        <f>D81</f>
        <v>15</v>
      </c>
      <c r="E83" s="109" t="s">
        <v>125</v>
      </c>
      <c r="F83" s="106"/>
      <c r="G83" s="106"/>
      <c r="H83" s="112">
        <f>ROUND(D83*F83, 0)</f>
        <v>0</v>
      </c>
      <c r="I83" s="112">
        <f>ROUND(D83*G83, 0)</f>
        <v>0</v>
      </c>
      <c r="J83" s="226"/>
      <c r="K83" s="226"/>
    </row>
    <row r="84" spans="1:11" ht="51" x14ac:dyDescent="0.2">
      <c r="A84" s="108">
        <v>4</v>
      </c>
      <c r="B84" s="109" t="s">
        <v>190</v>
      </c>
      <c r="C84" s="110" t="s">
        <v>191</v>
      </c>
      <c r="D84" s="111">
        <f>D81</f>
        <v>15</v>
      </c>
      <c r="E84" s="109" t="s">
        <v>125</v>
      </c>
      <c r="F84" s="106"/>
      <c r="G84" s="106"/>
      <c r="H84" s="112">
        <f>ROUND(D84*F84, 0)</f>
        <v>0</v>
      </c>
      <c r="I84" s="112">
        <f>ROUND(D84*G84, 0)</f>
        <v>0</v>
      </c>
      <c r="J84" s="226"/>
      <c r="K84" s="226"/>
    </row>
    <row r="85" spans="1:11" x14ac:dyDescent="0.2">
      <c r="A85" s="108"/>
      <c r="B85" s="109"/>
      <c r="C85" s="110"/>
      <c r="D85" s="111"/>
      <c r="E85" s="109"/>
      <c r="F85" s="106"/>
      <c r="G85" s="106"/>
      <c r="H85" s="112"/>
      <c r="I85" s="112"/>
      <c r="J85" s="226"/>
      <c r="K85" s="226"/>
    </row>
    <row r="86" spans="1:11" x14ac:dyDescent="0.2">
      <c r="A86" s="373" t="s">
        <v>251</v>
      </c>
      <c r="B86" s="373"/>
      <c r="C86" s="373"/>
      <c r="D86" s="104"/>
      <c r="E86" s="105"/>
      <c r="F86" s="106"/>
      <c r="G86" s="106"/>
      <c r="H86" s="107"/>
      <c r="I86" s="107"/>
      <c r="J86" s="226"/>
      <c r="K86" s="226"/>
    </row>
    <row r="87" spans="1:11" ht="25.5" x14ac:dyDescent="0.2">
      <c r="A87" s="108">
        <v>1</v>
      </c>
      <c r="B87" s="109" t="s">
        <v>184</v>
      </c>
      <c r="C87" s="110" t="s">
        <v>252</v>
      </c>
      <c r="D87" s="111">
        <v>20</v>
      </c>
      <c r="E87" s="109" t="s">
        <v>147</v>
      </c>
      <c r="F87" s="106"/>
      <c r="G87" s="106"/>
      <c r="H87" s="112">
        <f>ROUND(D87*F87, 0)</f>
        <v>0</v>
      </c>
      <c r="I87" s="112">
        <f>ROUND(D87*G87, 0)</f>
        <v>0</v>
      </c>
      <c r="J87" s="226"/>
      <c r="K87" s="226"/>
    </row>
    <row r="88" spans="1:11" x14ac:dyDescent="0.2">
      <c r="A88" s="114"/>
      <c r="B88" s="104"/>
      <c r="C88" s="105"/>
      <c r="D88" s="104"/>
      <c r="E88" s="105"/>
      <c r="F88" s="106"/>
      <c r="G88" s="106"/>
      <c r="H88" s="107"/>
      <c r="I88" s="107"/>
      <c r="J88" s="226"/>
      <c r="K88" s="226"/>
    </row>
    <row r="89" spans="1:11" x14ac:dyDescent="0.2">
      <c r="A89" s="373" t="s">
        <v>192</v>
      </c>
      <c r="B89" s="373"/>
      <c r="C89" s="373"/>
      <c r="D89" s="104"/>
      <c r="E89" s="105"/>
      <c r="F89" s="106"/>
      <c r="G89" s="106"/>
      <c r="H89" s="107"/>
      <c r="I89" s="107"/>
      <c r="J89" s="226"/>
      <c r="K89" s="226"/>
    </row>
    <row r="90" spans="1:11" ht="38.25" x14ac:dyDescent="0.2">
      <c r="A90" s="123">
        <v>1</v>
      </c>
      <c r="B90" s="115" t="s">
        <v>260</v>
      </c>
      <c r="C90" s="115" t="s">
        <v>146</v>
      </c>
      <c r="D90" s="105">
        <v>27</v>
      </c>
      <c r="E90" s="105" t="s">
        <v>147</v>
      </c>
      <c r="F90" s="106"/>
      <c r="G90" s="106"/>
      <c r="H90" s="112">
        <f>ROUND(D90*F90, 0)</f>
        <v>0</v>
      </c>
      <c r="I90" s="112">
        <f>ROUND(D90*G90, 0)</f>
        <v>0</v>
      </c>
      <c r="J90" s="226"/>
      <c r="K90" s="226"/>
    </row>
    <row r="91" spans="1:11" ht="38.25" x14ac:dyDescent="0.2">
      <c r="A91" s="123">
        <v>2</v>
      </c>
      <c r="B91" s="115" t="s">
        <v>261</v>
      </c>
      <c r="C91" s="115" t="s">
        <v>193</v>
      </c>
      <c r="D91" s="105">
        <v>8</v>
      </c>
      <c r="E91" s="105" t="s">
        <v>147</v>
      </c>
      <c r="F91" s="106"/>
      <c r="G91" s="106"/>
      <c r="H91" s="112">
        <f>ROUND(D91*F91, 0)</f>
        <v>0</v>
      </c>
      <c r="I91" s="112">
        <f>ROUND(D91*G91, 0)</f>
        <v>0</v>
      </c>
      <c r="J91" s="226"/>
      <c r="K91" s="226"/>
    </row>
    <row r="92" spans="1:11" x14ac:dyDescent="0.2">
      <c r="A92" s="114"/>
      <c r="B92" s="104"/>
      <c r="C92" s="105"/>
      <c r="D92" s="104"/>
      <c r="E92" s="105"/>
      <c r="F92" s="106"/>
      <c r="G92" s="106"/>
      <c r="H92" s="107"/>
      <c r="I92" s="107"/>
      <c r="J92" s="226"/>
      <c r="K92" s="226"/>
    </row>
    <row r="93" spans="1:11" ht="14.25" x14ac:dyDescent="0.2">
      <c r="A93" s="374" t="s">
        <v>194</v>
      </c>
      <c r="B93" s="375"/>
      <c r="C93" s="376"/>
      <c r="D93" s="116"/>
      <c r="E93" s="116"/>
      <c r="F93" s="117"/>
      <c r="G93" s="117"/>
      <c r="H93" s="118">
        <f>SUM(H60:H92)</f>
        <v>0</v>
      </c>
      <c r="I93" s="118">
        <f>SUM(I60:I92)</f>
        <v>0</v>
      </c>
      <c r="J93" s="226"/>
      <c r="K93" s="226"/>
    </row>
    <row r="94" spans="1:11" x14ac:dyDescent="0.2">
      <c r="A94" s="92"/>
      <c r="B94" s="93"/>
      <c r="C94" s="93"/>
      <c r="D94" s="94"/>
      <c r="E94" s="93"/>
      <c r="F94" s="95"/>
      <c r="G94" s="95"/>
      <c r="H94" s="95"/>
      <c r="I94" s="95"/>
      <c r="J94" s="226"/>
      <c r="K94" s="226"/>
    </row>
    <row r="95" spans="1:11" ht="14.25" x14ac:dyDescent="0.2">
      <c r="A95" s="363" t="s">
        <v>196</v>
      </c>
      <c r="B95" s="364"/>
      <c r="C95" s="365"/>
      <c r="D95" s="119"/>
      <c r="E95" s="119"/>
      <c r="F95" s="120"/>
      <c r="G95" s="120"/>
      <c r="H95" s="121">
        <f>H93+H56</f>
        <v>0</v>
      </c>
      <c r="I95" s="121">
        <f>I93+I56</f>
        <v>0</v>
      </c>
      <c r="J95" s="226"/>
      <c r="K95" s="226"/>
    </row>
    <row r="96" spans="1:11" x14ac:dyDescent="0.2">
      <c r="A96" s="92"/>
      <c r="B96" s="93"/>
      <c r="C96" s="93"/>
      <c r="D96" s="94"/>
      <c r="E96" s="93"/>
      <c r="F96" s="95"/>
      <c r="G96" s="95"/>
      <c r="H96" s="366">
        <f>H95+I95</f>
        <v>0</v>
      </c>
      <c r="I96" s="366"/>
      <c r="J96" s="226"/>
      <c r="K96" s="226"/>
    </row>
    <row r="97" spans="1:9" x14ac:dyDescent="0.2">
      <c r="A97" s="92"/>
      <c r="B97" s="93"/>
      <c r="C97" s="93"/>
      <c r="D97" s="94"/>
      <c r="E97" s="93"/>
      <c r="F97" s="95"/>
      <c r="G97" s="95"/>
      <c r="H97" s="95"/>
      <c r="I97" s="95"/>
    </row>
    <row r="98" spans="1:9" x14ac:dyDescent="0.2">
      <c r="A98" s="92"/>
      <c r="B98" s="93"/>
      <c r="C98" s="93"/>
      <c r="D98" s="94"/>
      <c r="E98" s="93"/>
      <c r="F98" s="95"/>
      <c r="G98" s="95"/>
      <c r="H98" s="95"/>
      <c r="I98" s="95"/>
    </row>
    <row r="99" spans="1:9" x14ac:dyDescent="0.2">
      <c r="A99" s="92"/>
      <c r="B99" s="93"/>
      <c r="C99" s="93"/>
      <c r="D99" s="94"/>
      <c r="E99" s="93"/>
      <c r="F99" s="95"/>
      <c r="G99" s="95"/>
      <c r="H99" s="95"/>
      <c r="I99" s="95"/>
    </row>
    <row r="100" spans="1:9" x14ac:dyDescent="0.2">
      <c r="A100" s="92"/>
      <c r="B100" s="93"/>
      <c r="C100" s="93"/>
      <c r="D100" s="94"/>
      <c r="E100" s="93"/>
      <c r="F100" s="95"/>
      <c r="G100" s="95"/>
      <c r="H100" s="95"/>
      <c r="I100" s="95"/>
    </row>
    <row r="101" spans="1:9" x14ac:dyDescent="0.2">
      <c r="A101" s="92"/>
      <c r="B101" s="93"/>
      <c r="C101" s="100"/>
      <c r="D101" s="93"/>
      <c r="E101" s="93"/>
      <c r="F101" s="95"/>
      <c r="G101" s="95"/>
      <c r="H101" s="151"/>
      <c r="I101" s="151"/>
    </row>
    <row r="102" spans="1:9" x14ac:dyDescent="0.2">
      <c r="A102" s="92"/>
      <c r="B102" s="93"/>
      <c r="C102" s="100"/>
      <c r="D102" s="94"/>
      <c r="E102" s="93"/>
      <c r="F102" s="95"/>
      <c r="G102" s="95"/>
      <c r="H102" s="96"/>
      <c r="I102" s="96"/>
    </row>
  </sheetData>
  <mergeCells count="26">
    <mergeCell ref="A86:C86"/>
    <mergeCell ref="B2:I2"/>
    <mergeCell ref="A3:C3"/>
    <mergeCell ref="A58:C58"/>
    <mergeCell ref="B6:C6"/>
    <mergeCell ref="B19:C19"/>
    <mergeCell ref="B26:C26"/>
    <mergeCell ref="B34:C34"/>
    <mergeCell ref="B50:C50"/>
    <mergeCell ref="B23:C23"/>
    <mergeCell ref="A95:C95"/>
    <mergeCell ref="H96:I96"/>
    <mergeCell ref="B9:C9"/>
    <mergeCell ref="B13:C13"/>
    <mergeCell ref="B16:C16"/>
    <mergeCell ref="B31:C31"/>
    <mergeCell ref="A56:C56"/>
    <mergeCell ref="B46:C46"/>
    <mergeCell ref="A59:C59"/>
    <mergeCell ref="A67:C67"/>
    <mergeCell ref="A70:C70"/>
    <mergeCell ref="A75:C75"/>
    <mergeCell ref="A80:C80"/>
    <mergeCell ref="A89:C89"/>
    <mergeCell ref="A93:C93"/>
    <mergeCell ref="A77:C7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5" orientation="portrait" r:id="rId1"/>
  <headerFooter>
    <oddHeader xml:space="preserve">&amp;C&amp;D&amp;P
</oddHeader>
    <oddFooter>&amp;P. oldal</oddFooter>
  </headerFooter>
  <rowBreaks count="2" manualBreakCount="2">
    <brk id="46" max="8" man="1"/>
    <brk id="9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6</vt:i4>
      </vt:variant>
    </vt:vector>
  </HeadingPairs>
  <TitlesOfParts>
    <vt:vector size="11" baseType="lpstr">
      <vt:lpstr>Főösszesítő</vt:lpstr>
      <vt:lpstr>Építész összesítő</vt:lpstr>
      <vt:lpstr>Hőszigetelés</vt:lpstr>
      <vt:lpstr>Nyílászárók</vt:lpstr>
      <vt:lpstr>Akadálymentesítés</vt:lpstr>
      <vt:lpstr>Akadálymentesítés!Nyomtatási_terület</vt:lpstr>
      <vt:lpstr>'Építész összesítő'!Nyomtatási_terület</vt:lpstr>
      <vt:lpstr>Főösszesítő!Nyomtatási_terület</vt:lpstr>
      <vt:lpstr>Hőszigetelés!Nyomtatási_terület</vt:lpstr>
      <vt:lpstr>Nyílászárók!Nyomtatási_terület</vt:lpstr>
      <vt:lpstr>Hőszigetelés!Print_Area</vt:lpstr>
    </vt:vector>
  </TitlesOfParts>
  <Company>Home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</dc:creator>
  <cp:lastModifiedBy>admin</cp:lastModifiedBy>
  <cp:lastPrinted>2018-03-27T08:34:34Z</cp:lastPrinted>
  <dcterms:created xsi:type="dcterms:W3CDTF">2010-09-13T07:23:59Z</dcterms:created>
  <dcterms:modified xsi:type="dcterms:W3CDTF">2018-04-10T08:03:16Z</dcterms:modified>
</cp:coreProperties>
</file>